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16" yWindow="65416" windowWidth="29040" windowHeight="15840" activeTab="0"/>
  </bookViews>
  <sheets>
    <sheet name="anexo" sheetId="20" r:id="rId1"/>
    <sheet name="01 a 13 jan" sheetId="21" r:id="rId2"/>
    <sheet name="anexo 14 a 31" sheetId="23" r:id="rId3"/>
    <sheet name="14 a 31 jan" sheetId="24" r:id="rId4"/>
  </sheets>
  <definedNames>
    <definedName name="_xlnm._FilterDatabase" localSheetId="1" hidden="1">'01 a 13 jan'!$A$1:$H$113</definedName>
    <definedName name="_xlnm._FilterDatabase" localSheetId="3" hidden="1">'14 a 31 jan'!$A$1:$H$129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F38" authorId="0">
      <text>
        <r>
          <rPr>
            <b/>
            <sz val="9"/>
            <rFont val="Segoe UI"/>
            <family val="2"/>
          </rPr>
          <t>Mariana:</t>
        </r>
        <r>
          <rPr>
            <sz val="9"/>
            <rFont val="Segoe UI"/>
            <family val="2"/>
          </rPr>
          <t xml:space="preserve">
891,43 conta 4228</t>
        </r>
      </text>
    </comment>
  </commentList>
</comments>
</file>

<file path=xl/sharedStrings.xml><?xml version="1.0" encoding="utf-8"?>
<sst xmlns="http://schemas.openxmlformats.org/spreadsheetml/2006/main" count="1197" uniqueCount="283">
  <si>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</si>
  <si>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</si>
  <si>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</si>
  <si>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</si>
  <si>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</si>
  <si>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</si>
  <si>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</si>
  <si>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</si>
  <si>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</si>
  <si>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</si>
  <si>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</si>
  <si>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</si>
  <si>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</si>
  <si>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</si>
  <si>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</si>
  <si>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</si>
  <si>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</si>
  <si>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</si>
  <si>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</si>
  <si>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</si>
  <si>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</si>
  <si>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</si>
  <si>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</si>
  <si>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</si>
  <si>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</si>
  <si>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</si>
  <si>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</si>
  <si>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</si>
  <si>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</si>
  <si>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</si>
  <si>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</si>
  <si>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</si>
  <si>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</si>
  <si>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</si>
  <si>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</si>
  <si>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</si>
  <si>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</si>
  <si>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</si>
  <si>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</si>
  <si>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</si>
  <si>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</si>
  <si>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</si>
  <si>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</si>
  <si>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</si>
  <si>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</si>
  <si>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</si>
  <si>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</si>
  <si>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</si>
  <si>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</si>
  <si>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</si>
  <si>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</si>
  <si>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</si>
  <si>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</si>
  <si>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</si>
  <si>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</si>
  <si>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</si>
  <si>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</si>
  <si>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</si>
  <si>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</si>
  <si>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</si>
  <si>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</si>
  <si>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</si>
  <si>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</si>
  <si>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</si>
  <si>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</si>
  <si>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</si>
  <si>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</si>
  <si>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(D) OUTRAS RECEITAS DECORRENTES DA EXECUÇÃO DO AJUSTE (3)</t>
  </si>
  <si>
    <t>NF</t>
  </si>
  <si>
    <t>Especificação</t>
  </si>
  <si>
    <t>VALOR APLICADO</t>
  </si>
  <si>
    <t>Nº. CHEQUE</t>
  </si>
  <si>
    <t>darf</t>
  </si>
  <si>
    <t>Serviço de Diagnóstico por Imagem</t>
  </si>
  <si>
    <t>Serviço de Fisioterapia</t>
  </si>
  <si>
    <t>recibo</t>
  </si>
  <si>
    <t>gps</t>
  </si>
  <si>
    <t>grf</t>
  </si>
  <si>
    <t>Fundo de Garantia por tempo de Serviço</t>
  </si>
  <si>
    <t>Serviço de Oftalmologia</t>
  </si>
  <si>
    <t>Serviço de Otorrinolaringologia</t>
  </si>
  <si>
    <t>Mourão e Buzzato Médicos Associados Ltda</t>
  </si>
  <si>
    <t>Serviço de Urologia</t>
  </si>
  <si>
    <t>Serviços Administrativos</t>
  </si>
  <si>
    <t>Serviço de Cardiologia</t>
  </si>
  <si>
    <t>Serviços de Enfermagem</t>
  </si>
  <si>
    <t xml:space="preserve">Serviços de Laboratório </t>
  </si>
  <si>
    <t>Diagnósticos da América S.A</t>
  </si>
  <si>
    <t>extrato</t>
  </si>
  <si>
    <t>Banco Bradesco S.A</t>
  </si>
  <si>
    <t>Serviços médicos</t>
  </si>
  <si>
    <t>Ticket Serviços S/A</t>
  </si>
  <si>
    <t>Recursos humanos(5)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</si>
  <si>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</si>
  <si>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</si>
  <si>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</si>
  <si>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</si>
  <si>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Serviço de Neurologia</t>
  </si>
  <si>
    <t>Vanusa Aparecida Colares Silva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</si>
  <si>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</si>
  <si>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</si>
  <si>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</si>
  <si>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</si>
  <si>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</si>
  <si>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</si>
  <si>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</si>
  <si>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Gêneros Alimentícios</t>
  </si>
  <si>
    <t xml:space="preserve"> </t>
  </si>
  <si>
    <t>Serviço de Dermatologia</t>
  </si>
  <si>
    <t>Isabel Cristina Ferreira da Silva</t>
  </si>
  <si>
    <t>Fernanda Z. Oliveira Lagrimante</t>
  </si>
  <si>
    <t>Clinica Médica Lira e Folegatti Ltda</t>
  </si>
  <si>
    <t>Gianneschi  &amp; Nogueira Ltda</t>
  </si>
  <si>
    <t>Moreno Médicos Associados Ltda</t>
  </si>
  <si>
    <t>Lais Cristina Santos de Moraes</t>
  </si>
  <si>
    <t>Serviços adm/fisio/enf/transporte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</si>
  <si>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</si>
  <si>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</si>
  <si>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</si>
  <si>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Serviço de Regulação</t>
  </si>
  <si>
    <t>Davi E F DE Oliveira Serviços Médicos Eireli</t>
  </si>
  <si>
    <t>Reserva p/ Rescisões</t>
  </si>
  <si>
    <t>Cooperativa Odontológica de Jacarei</t>
  </si>
  <si>
    <t>até 13/01/2021</t>
  </si>
  <si>
    <t>Material Médico e Hospitalar</t>
  </si>
  <si>
    <t>Fernanda Gomes de Azevedo Rosa</t>
  </si>
  <si>
    <t>Millena Souza da Silva</t>
  </si>
  <si>
    <t>Thalita Guedes de Moraes Lourdes</t>
  </si>
  <si>
    <t>fatura</t>
  </si>
  <si>
    <t>NTOR Clinica Medica Ltda</t>
  </si>
  <si>
    <t>Termo Aditamento nº 03</t>
  </si>
  <si>
    <t>até 13/01/2022</t>
  </si>
  <si>
    <t>Termo Aditamento nº 01</t>
  </si>
  <si>
    <t>05.764.851/0001-24</t>
  </si>
  <si>
    <t>01.611.226/0001-91</t>
  </si>
  <si>
    <t>20.414.807/0001-88</t>
  </si>
  <si>
    <t>31.175.750/0001-28</t>
  </si>
  <si>
    <t>20.611.957/0001-81</t>
  </si>
  <si>
    <t>33.378.243/0001-17</t>
  </si>
  <si>
    <t>47.866.934/0001-74</t>
  </si>
  <si>
    <t>16.893.341/0001-73</t>
  </si>
  <si>
    <t>10.221.686/0001-02</t>
  </si>
  <si>
    <t>Serviço de Fisio/laboratório</t>
  </si>
  <si>
    <t>Transguara Transporte e Locação Ltda Epp</t>
  </si>
  <si>
    <t>02.668.680/0001-41</t>
  </si>
  <si>
    <t>07.149.505/0001-61</t>
  </si>
  <si>
    <t>61.486.650/0634-28</t>
  </si>
  <si>
    <t>Termo Aditamento nº 04</t>
  </si>
  <si>
    <t>Serviços adm/enfermagem</t>
  </si>
  <si>
    <t>Despesas Financeiras</t>
  </si>
  <si>
    <t>Extrato</t>
  </si>
  <si>
    <t>Ultra-Som Equipamento Médicos Eireli</t>
  </si>
  <si>
    <t>Kaprinter Comércio Serviço e Locação de Equipamaneto</t>
  </si>
  <si>
    <t>Termo Aditivo nº 05</t>
  </si>
  <si>
    <t>(A) SALDO DO EXERCÍCIO ANTERIOR</t>
  </si>
  <si>
    <t>Oshiro, Tarumi, Cmargo &amp; Meirelles Serviços Médicos Ltda</t>
  </si>
  <si>
    <t>21.275.002/0001-63</t>
  </si>
  <si>
    <t>Exame Eletroneuromiografia</t>
  </si>
  <si>
    <t>Termo de Aditamento nº</t>
  </si>
  <si>
    <t>Termo de Aditamento nº 07</t>
  </si>
  <si>
    <t>Serviço de Infectologia</t>
  </si>
  <si>
    <t>37.266.019/0001-94</t>
  </si>
  <si>
    <t>Pro Infecto Serviços Médicos Ltda</t>
  </si>
  <si>
    <t>Patricia Cardoso de Morais</t>
  </si>
  <si>
    <t>Vitoria Stefani dos Santos Lopes</t>
  </si>
  <si>
    <t>F.Rodrigues Seg do Trab Me</t>
  </si>
  <si>
    <t>Termo de Aditamento nº 08</t>
  </si>
  <si>
    <t>até 13/01/2023</t>
  </si>
  <si>
    <t>DARF</t>
  </si>
  <si>
    <t>Michele Severino</t>
  </si>
  <si>
    <t>Exame Ecocardiograma</t>
  </si>
  <si>
    <t>Serviço de Pneumologista</t>
  </si>
  <si>
    <t>Madeu e Faraco Serviços Médicos Ltda</t>
  </si>
  <si>
    <t>11.246.809/0001-14</t>
  </si>
  <si>
    <t>Serviço oftalmologia /    auto refrator</t>
  </si>
  <si>
    <t>ISSQN</t>
  </si>
  <si>
    <t>BOLETO</t>
  </si>
  <si>
    <t>Exame Espirometria</t>
  </si>
  <si>
    <t>O signatário, na qualidade de representante da Santa Casa de Misericórdia de Guararem vem indicar, na forma abaixo detalhada, as despesas incorridas e pagas no exercício/2022 bem como as despesas a pagar no exercício seguinte.</t>
  </si>
  <si>
    <t>Termo de Aditamento nº 09</t>
  </si>
  <si>
    <t>TA 09</t>
  </si>
  <si>
    <t>Noseap Fisioterapia Eireli</t>
  </si>
  <si>
    <t>37.556.641/0001-37</t>
  </si>
  <si>
    <t>Exame Eletroencefalograma</t>
  </si>
  <si>
    <t>Juliana Nascimento dos Santos</t>
  </si>
  <si>
    <t>Ferrari e Pwa Serviços Médicos S/S</t>
  </si>
  <si>
    <t xml:space="preserve">Documento de Arrecadação de Receitas Federais </t>
  </si>
  <si>
    <t>Vicente Antonio Mariano</t>
  </si>
  <si>
    <t>Outros Materiais de Consumo</t>
  </si>
  <si>
    <t>Maksude Cardiologia Diagnóstica e Terapeutica Ltda</t>
  </si>
  <si>
    <t>46.763.138/0001-43</t>
  </si>
  <si>
    <t>513.674.248-87</t>
  </si>
  <si>
    <t xml:space="preserve">Gêneros Alimentícios </t>
  </si>
  <si>
    <t>Serv Fisioterapia/lab</t>
  </si>
  <si>
    <t>68.295.880/0001-04</t>
  </si>
  <si>
    <t>Serviço de diag por imagem</t>
  </si>
  <si>
    <t>Locação diversas</t>
  </si>
  <si>
    <t>Termo de Aditamento nº 10</t>
  </si>
  <si>
    <t>Medicamental Hospitalar Ltda</t>
  </si>
  <si>
    <t>Serviço lab/fisioterapia</t>
  </si>
  <si>
    <t>Comercial Cirurgica Rioclarense Ltda</t>
  </si>
  <si>
    <t>67.729.178/0004-91</t>
  </si>
  <si>
    <t>Unomed Comércio de Materiais Hospitalares Eireli</t>
  </si>
  <si>
    <t>15.021.981/0001-20</t>
  </si>
  <si>
    <t>07.556.205/0001-05</t>
  </si>
  <si>
    <t>Camila Yukie Goto</t>
  </si>
  <si>
    <t>43.231.645/0001-48</t>
  </si>
  <si>
    <t>Comercial de Alimentos Caetano Ltda</t>
  </si>
  <si>
    <t>05.868.574/0004-42</t>
  </si>
  <si>
    <t>Melhor Gas Distribuidora Ltda Epp</t>
  </si>
  <si>
    <t>Reval Atacado de Papelaria Ltda</t>
  </si>
  <si>
    <t>52.434.156/0001-84</t>
  </si>
  <si>
    <t>Sygapel Comércio e Distribuição Ltda Me</t>
  </si>
  <si>
    <t>48.100.176/0002-22</t>
  </si>
  <si>
    <t>00.531.736/0001-96</t>
  </si>
  <si>
    <t>Serviço de oftalmologia</t>
  </si>
  <si>
    <t>31.378.288/0004-09</t>
  </si>
  <si>
    <t>Crismed Comercial Hospitalar Ltda</t>
  </si>
  <si>
    <t>04.192.876/0001-38</t>
  </si>
  <si>
    <t>31.365.558/0001-02</t>
  </si>
  <si>
    <t>Serviço dermatologista</t>
  </si>
  <si>
    <t>24.081.306/0001-88</t>
  </si>
  <si>
    <t>Serviço de laboratório</t>
  </si>
  <si>
    <t>Medicamento</t>
  </si>
  <si>
    <t>Marina de Souza Morais Me</t>
  </si>
  <si>
    <t>24.488.952/0001-64</t>
  </si>
  <si>
    <t>Jhenifer Maria Ribeiro</t>
  </si>
  <si>
    <t>Serviço Higiene</t>
  </si>
  <si>
    <t>Vanusa Fani Domingosda Silva</t>
  </si>
  <si>
    <t>Termo de Aditamento nº 11</t>
  </si>
  <si>
    <t>Guararema, 01 de março de 2023.</t>
  </si>
  <si>
    <t>Ativa Comercial Hospitalar Ltda</t>
  </si>
  <si>
    <t>04.274.988/0001-38</t>
  </si>
  <si>
    <t>Serviço de dermatologista</t>
  </si>
  <si>
    <t>Medicamento (parcial)</t>
  </si>
  <si>
    <t>Med Center Comercial Ltda</t>
  </si>
  <si>
    <t>00.874.929/0001-40</t>
  </si>
  <si>
    <t>Comercial de Alimentos AMRM  Eireli</t>
  </si>
  <si>
    <t>Comercial Zaragoza Imp Exp Ltda</t>
  </si>
  <si>
    <t>Mercadinho Serv Mago Ltda</t>
  </si>
  <si>
    <t>01.677.196/0001-16</t>
  </si>
  <si>
    <t>Spartan do Brasil Produtos Quimicos Ltda</t>
  </si>
  <si>
    <t>46.256.772/0002-70</t>
  </si>
  <si>
    <t>Sales Equip e prod Hig Prof Ltda</t>
  </si>
  <si>
    <t>10.290.557/0001-68</t>
  </si>
  <si>
    <t>Sistema Serv  RB Quality Com de Embalagens Ltda</t>
  </si>
  <si>
    <t>08.189.587/0001-30</t>
  </si>
  <si>
    <t>230179/ 49813676</t>
  </si>
  <si>
    <t>Galdino A  Siqueira Filho Padaria Me</t>
  </si>
  <si>
    <t>Works Informática Comercial Ltda Epp</t>
  </si>
  <si>
    <t>00.320.065/0001-14</t>
  </si>
  <si>
    <t>10.454.303/001-38</t>
  </si>
  <si>
    <t>Exame Mamografia</t>
  </si>
  <si>
    <t>05.350.601/0001-48</t>
  </si>
  <si>
    <t>EXTRA</t>
  </si>
  <si>
    <t>Via Nova Serviços Ltda</t>
  </si>
  <si>
    <t>01.178.287/0001-07</t>
  </si>
  <si>
    <t>TPG Transporte de Passageiros Ltda</t>
  </si>
  <si>
    <t>Serviço laboratório</t>
  </si>
  <si>
    <t>C.B.S Médicos Cientifica Ltda</t>
  </si>
  <si>
    <t>48.791.685/0001-68</t>
  </si>
  <si>
    <t>Centroeste Carnes e Derivados Ltda</t>
  </si>
  <si>
    <t>03.802.108/0001-96</t>
  </si>
  <si>
    <t>Serviço Endocrinologia</t>
  </si>
  <si>
    <t>Medclin Jacarei  S/C Ltda</t>
  </si>
  <si>
    <t>05.322/442/0001-78</t>
  </si>
  <si>
    <t>A R Ortiz Comércio e Manutenção de Equipamento</t>
  </si>
  <si>
    <t>24.470.969/0001-94</t>
  </si>
  <si>
    <t>Serviço cardiologia</t>
  </si>
  <si>
    <t>Nacional Comercial Hospatalar S.A</t>
  </si>
  <si>
    <t>52.202.744/0007-88</t>
  </si>
  <si>
    <t>Mercadinho Serv Mago</t>
  </si>
  <si>
    <t>Comercial de Alimentos AMRM Eireli</t>
  </si>
  <si>
    <t>MF Serviços Médicos Ltda</t>
  </si>
  <si>
    <t>Cipax Medicina Diagnóstica Ltda</t>
  </si>
  <si>
    <t>50.011.949/0001-65</t>
  </si>
  <si>
    <t>Transf. Bancária nº 5758371constante do Extrato</t>
  </si>
  <si>
    <t>até 13/01/2024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</si>
  <si>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</si>
  <si>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Transf. Bancária nº 7961773 constante do Extrato</t>
  </si>
  <si>
    <t>Transf. Bancária nº 5758371 constante do Extrato</t>
  </si>
  <si>
    <t>Maksud Cardiologia Diagnóstica e Terapeutica Ltda</t>
  </si>
  <si>
    <t>Funcionário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</si>
</sst>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6" fillId="0" borderId="1" xfId="0" applyFont="1" applyBorder="1"/>
    <xf numFmtId="0" fontId="1" fillId="0" borderId="0" xfId="0" applyFont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3" fillId="3" borderId="1" xfId="0" applyFont="1" applyFill="1" applyBorder="1"/>
    <xf numFmtId="0" fontId="0" fillId="3" borderId="1" xfId="0" applyFill="1" applyBorder="1"/>
    <xf numFmtId="1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6" fillId="4" borderId="1" xfId="0" applyFont="1" applyFill="1" applyBorder="1"/>
    <xf numFmtId="0" fontId="17" fillId="0" borderId="1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4" fontId="10" fillId="0" borderId="1" xfId="0" applyNumberFormat="1" applyFont="1" applyBorder="1"/>
    <xf numFmtId="0" fontId="0" fillId="0" borderId="0" xfId="0" applyAlignment="1">
      <alignment wrapText="1"/>
    </xf>
    <xf numFmtId="0" fontId="15" fillId="0" borderId="3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0" xfId="0" applyFont="1"/>
    <xf numFmtId="164" fontId="10" fillId="0" borderId="1" xfId="0" applyNumberFormat="1" applyFont="1" applyBorder="1"/>
    <xf numFmtId="164" fontId="1" fillId="0" borderId="0" xfId="0" applyNumberFormat="1" applyFont="1"/>
    <xf numFmtId="4" fontId="18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164" fontId="0" fillId="0" borderId="0" xfId="20" applyFont="1" applyFill="1"/>
    <xf numFmtId="0" fontId="19" fillId="0" borderId="0" xfId="0" applyFont="1"/>
    <xf numFmtId="164" fontId="4" fillId="0" borderId="0" xfId="0" applyNumberFormat="1" applyFont="1"/>
    <xf numFmtId="0" fontId="15" fillId="0" borderId="6" xfId="0" applyFont="1" applyBorder="1" applyAlignment="1">
      <alignment horizontal="left"/>
    </xf>
    <xf numFmtId="0" fontId="15" fillId="0" borderId="6" xfId="0" applyFont="1" applyBorder="1" applyAlignment="1">
      <alignment horizontal="left" wrapText="1"/>
    </xf>
    <xf numFmtId="0" fontId="15" fillId="3" borderId="6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left"/>
    </xf>
    <xf numFmtId="14" fontId="0" fillId="0" borderId="0" xfId="0" applyNumberFormat="1"/>
    <xf numFmtId="14" fontId="10" fillId="0" borderId="1" xfId="0" applyNumberFormat="1" applyFont="1" applyBorder="1"/>
    <xf numFmtId="164" fontId="10" fillId="0" borderId="1" xfId="20" applyFont="1" applyFill="1" applyBorder="1" applyAlignment="1">
      <alignment horizontal="center"/>
    </xf>
    <xf numFmtId="164" fontId="15" fillId="0" borderId="1" xfId="20" applyFont="1" applyFill="1" applyBorder="1"/>
    <xf numFmtId="0" fontId="8" fillId="0" borderId="7" xfId="0" applyFont="1" applyBorder="1" applyAlignment="1">
      <alignment horizontal="center" wrapText="1"/>
    </xf>
    <xf numFmtId="164" fontId="10" fillId="0" borderId="8" xfId="0" applyNumberFormat="1" applyFont="1" applyBorder="1"/>
    <xf numFmtId="164" fontId="22" fillId="0" borderId="4" xfId="20" applyFont="1" applyFill="1" applyBorder="1"/>
    <xf numFmtId="164" fontId="22" fillId="0" borderId="4" xfId="20" applyFont="1" applyFill="1" applyBorder="1" applyAlignment="1">
      <alignment horizontal="right"/>
    </xf>
    <xf numFmtId="164" fontId="23" fillId="0" borderId="0" xfId="0" applyNumberFormat="1" applyFont="1"/>
    <xf numFmtId="164" fontId="22" fillId="0" borderId="1" xfId="20" applyFont="1" applyFill="1" applyBorder="1"/>
    <xf numFmtId="164" fontId="24" fillId="3" borderId="4" xfId="20" applyFont="1" applyFill="1" applyBorder="1"/>
    <xf numFmtId="164" fontId="24" fillId="4" borderId="4" xfId="20" applyFont="1" applyFill="1" applyBorder="1"/>
    <xf numFmtId="164" fontId="24" fillId="0" borderId="4" xfId="20" applyFont="1" applyFill="1" applyBorder="1" applyAlignment="1">
      <alignment horizontal="right"/>
    </xf>
    <xf numFmtId="164" fontId="24" fillId="3" borderId="4" xfId="20" applyFont="1" applyFill="1" applyBorder="1" applyAlignment="1">
      <alignment horizontal="right"/>
    </xf>
    <xf numFmtId="164" fontId="22" fillId="0" borderId="1" xfId="20" applyFont="1" applyFill="1" applyBorder="1" applyAlignment="1">
      <alignment wrapText="1"/>
    </xf>
    <xf numFmtId="164" fontId="22" fillId="0" borderId="4" xfId="2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25" fillId="2" borderId="1" xfId="0" applyNumberFormat="1" applyFont="1" applyFill="1" applyBorder="1"/>
    <xf numFmtId="0" fontId="0" fillId="5" borderId="0" xfId="0" applyFill="1"/>
    <xf numFmtId="0" fontId="0" fillId="0" borderId="9" xfId="0" applyBorder="1"/>
    <xf numFmtId="164" fontId="26" fillId="3" borderId="4" xfId="2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164" fontId="4" fillId="0" borderId="1" xfId="20" applyFont="1" applyFill="1" applyBorder="1"/>
    <xf numFmtId="164" fontId="26" fillId="3" borderId="4" xfId="20" applyFont="1" applyFill="1" applyBorder="1"/>
    <xf numFmtId="0" fontId="0" fillId="6" borderId="0" xfId="0" applyFill="1"/>
    <xf numFmtId="0" fontId="15" fillId="3" borderId="4" xfId="0" applyFont="1" applyFill="1" applyBorder="1" applyAlignment="1">
      <alignment horizontal="left" wrapText="1"/>
    </xf>
    <xf numFmtId="0" fontId="15" fillId="3" borderId="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164" fontId="10" fillId="0" borderId="1" xfId="20" applyFont="1" applyFill="1" applyBorder="1"/>
    <xf numFmtId="0" fontId="10" fillId="0" borderId="1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164" fontId="4" fillId="0" borderId="4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92E23-D41F-4548-9047-7832C56BB535}">
  <dimension ref="A1:G111"/>
  <sheetViews>
    <sheetView tabSelected="1" workbookViewId="0" topLeftCell="A1">
      <selection activeCell="H93" sqref="H1:P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3.00390625" style="0" customWidth="1"/>
    <col min="5" max="5" width="12.421875" style="0" customWidth="1"/>
    <col min="6" max="6" width="14.57421875" style="0" customWidth="1"/>
    <col min="7" max="7" width="15.140625" style="0" customWidth="1"/>
  </cols>
  <sheetData>
    <row r="1" spans="1:6" ht="15">
      <c r="A1" s="103" t="s">
        <v>100</v>
      </c>
      <c r="B1" s="103"/>
      <c r="C1" s="103"/>
      <c r="D1" s="103"/>
      <c r="E1" s="103"/>
      <c r="F1" s="103"/>
    </row>
    <row r="2" spans="1:6" ht="6" customHeight="1">
      <c r="A2" s="85"/>
      <c r="B2" s="85"/>
      <c r="C2" s="85"/>
      <c r="D2" s="85"/>
      <c r="E2" s="85"/>
      <c r="F2" s="85"/>
    </row>
    <row r="3" spans="1:6" ht="16.5" customHeight="1">
      <c r="A3" s="103" t="s">
        <v>101</v>
      </c>
      <c r="B3" s="103"/>
      <c r="C3" s="103"/>
      <c r="D3" s="103"/>
      <c r="E3" s="103"/>
      <c r="F3" s="103"/>
    </row>
    <row r="4" spans="1:6" ht="15">
      <c r="A4" s="103" t="s">
        <v>0</v>
      </c>
      <c r="B4" s="103"/>
      <c r="C4" s="103"/>
      <c r="D4" s="103"/>
      <c r="E4" s="103"/>
      <c r="F4" s="103"/>
    </row>
    <row r="5" spans="1:6" ht="12" customHeight="1">
      <c r="A5" s="85"/>
      <c r="B5" s="85"/>
      <c r="C5" s="85"/>
      <c r="D5" s="85"/>
      <c r="E5" s="85"/>
      <c r="F5" s="85"/>
    </row>
    <row r="6" spans="1:6" ht="15">
      <c r="A6" s="103" t="s">
        <v>54</v>
      </c>
      <c r="B6" s="103"/>
      <c r="C6" s="103"/>
      <c r="D6" s="103"/>
      <c r="E6" s="103"/>
      <c r="F6" s="103"/>
    </row>
    <row r="7" spans="1:6" ht="13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104" t="s">
        <v>66</v>
      </c>
      <c r="C8" s="104"/>
      <c r="D8" s="104"/>
      <c r="E8" s="104"/>
      <c r="F8" s="104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1" t="s">
        <v>58</v>
      </c>
      <c r="B13" s="1" t="s">
        <v>187</v>
      </c>
      <c r="C13" s="1"/>
      <c r="D13" s="1"/>
      <c r="E13" s="1"/>
      <c r="F13" s="1"/>
    </row>
    <row r="14" spans="1:6" ht="15">
      <c r="A14" s="9" t="s">
        <v>3</v>
      </c>
      <c r="B14" s="1" t="s">
        <v>191</v>
      </c>
      <c r="C14" s="1"/>
      <c r="D14" s="1"/>
      <c r="E14" s="1"/>
      <c r="F14" s="1"/>
    </row>
    <row r="15" spans="1:6" ht="24.75" customHeight="1">
      <c r="A15" s="11" t="s">
        <v>61</v>
      </c>
      <c r="B15" s="102" t="s">
        <v>118</v>
      </c>
      <c r="C15" s="102"/>
      <c r="D15" s="102"/>
      <c r="E15" s="102"/>
      <c r="F15" s="102"/>
    </row>
    <row r="16" spans="1:6" ht="15">
      <c r="A16" s="9" t="s">
        <v>4</v>
      </c>
      <c r="B16" s="87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.75" customHeight="1">
      <c r="A18" s="9"/>
      <c r="B18" s="1"/>
      <c r="C18" s="1"/>
      <c r="D18" s="1"/>
      <c r="E18" s="1"/>
      <c r="F18" s="1"/>
    </row>
    <row r="19" spans="1:6" ht="15">
      <c r="A19" s="86" t="s">
        <v>5</v>
      </c>
      <c r="B19" s="86" t="s">
        <v>6</v>
      </c>
      <c r="C19" s="105" t="s">
        <v>7</v>
      </c>
      <c r="D19" s="105"/>
      <c r="E19" s="105" t="s">
        <v>8</v>
      </c>
      <c r="F19" s="105"/>
    </row>
    <row r="20" spans="1:6" ht="15">
      <c r="A20" s="12" t="s">
        <v>117</v>
      </c>
      <c r="B20" s="15">
        <v>43844</v>
      </c>
      <c r="C20" s="106" t="s">
        <v>93</v>
      </c>
      <c r="D20" s="106"/>
      <c r="E20" s="107">
        <v>3710326.08</v>
      </c>
      <c r="F20" s="107"/>
    </row>
    <row r="21" spans="1:6" ht="15">
      <c r="A21" s="2" t="s">
        <v>132</v>
      </c>
      <c r="B21" s="15">
        <v>43915</v>
      </c>
      <c r="C21" s="108" t="s">
        <v>123</v>
      </c>
      <c r="D21" s="106"/>
      <c r="E21" s="107">
        <v>211280</v>
      </c>
      <c r="F21" s="107"/>
    </row>
    <row r="22" spans="1:6" ht="15">
      <c r="A22" s="2" t="s">
        <v>130</v>
      </c>
      <c r="B22" s="15">
        <v>44209</v>
      </c>
      <c r="C22" s="108" t="s">
        <v>131</v>
      </c>
      <c r="D22" s="106"/>
      <c r="E22" s="107">
        <v>3834753.12</v>
      </c>
      <c r="F22" s="107"/>
    </row>
    <row r="23" spans="1:6" ht="15">
      <c r="A23" s="2" t="s">
        <v>147</v>
      </c>
      <c r="B23" s="15">
        <v>44264</v>
      </c>
      <c r="C23" s="108" t="s">
        <v>131</v>
      </c>
      <c r="D23" s="106"/>
      <c r="E23" s="107">
        <v>99900</v>
      </c>
      <c r="F23" s="107"/>
    </row>
    <row r="24" spans="1:6" ht="15">
      <c r="A24" s="2" t="s">
        <v>153</v>
      </c>
      <c r="B24" s="15">
        <v>44349</v>
      </c>
      <c r="C24" s="108" t="s">
        <v>131</v>
      </c>
      <c r="D24" s="106"/>
      <c r="E24" s="107">
        <v>198498.3</v>
      </c>
      <c r="F24" s="107"/>
    </row>
    <row r="25" spans="1:6" ht="15">
      <c r="A25" s="2" t="s">
        <v>158</v>
      </c>
      <c r="B25" s="15">
        <v>44438</v>
      </c>
      <c r="C25" s="108" t="s">
        <v>131</v>
      </c>
      <c r="D25" s="106"/>
      <c r="E25" s="107">
        <v>220000</v>
      </c>
      <c r="F25" s="107"/>
    </row>
    <row r="26" spans="1:6" ht="15">
      <c r="A26" s="2" t="s">
        <v>159</v>
      </c>
      <c r="B26" s="15">
        <v>44473</v>
      </c>
      <c r="C26" s="108" t="s">
        <v>131</v>
      </c>
      <c r="D26" s="106"/>
      <c r="E26" s="107">
        <v>57449.22</v>
      </c>
      <c r="F26" s="107"/>
    </row>
    <row r="27" spans="1:6" ht="15">
      <c r="A27" s="2" t="s">
        <v>166</v>
      </c>
      <c r="B27" s="15">
        <v>44571</v>
      </c>
      <c r="C27" s="108" t="s">
        <v>167</v>
      </c>
      <c r="D27" s="106"/>
      <c r="E27" s="107">
        <v>4244903.64</v>
      </c>
      <c r="F27" s="107"/>
    </row>
    <row r="28" spans="1:6" ht="15">
      <c r="A28" s="2" t="s">
        <v>179</v>
      </c>
      <c r="B28" s="15">
        <v>44649</v>
      </c>
      <c r="C28" s="108" t="s">
        <v>167</v>
      </c>
      <c r="D28" s="106"/>
      <c r="E28" s="113">
        <v>400000</v>
      </c>
      <c r="F28" s="113"/>
    </row>
    <row r="29" spans="1:6" ht="15">
      <c r="A29" s="2" t="s">
        <v>197</v>
      </c>
      <c r="B29" s="15">
        <v>44832</v>
      </c>
      <c r="C29" s="108" t="s">
        <v>167</v>
      </c>
      <c r="D29" s="106"/>
      <c r="E29" s="113">
        <v>100000</v>
      </c>
      <c r="F29" s="113"/>
    </row>
    <row r="30" spans="1:6" ht="15">
      <c r="A30" s="1"/>
      <c r="B30" s="1"/>
      <c r="C30" s="1"/>
      <c r="D30" s="1"/>
      <c r="E30" s="1"/>
      <c r="F30" s="1"/>
    </row>
    <row r="31" spans="1:6" ht="18" customHeight="1">
      <c r="A31" s="111" t="s">
        <v>94</v>
      </c>
      <c r="B31" s="112"/>
      <c r="C31" s="112"/>
      <c r="D31" s="112"/>
      <c r="E31" s="112"/>
      <c r="F31" s="112"/>
    </row>
    <row r="32" spans="1:6" ht="34.5" customHeight="1">
      <c r="A32" s="73" t="s">
        <v>9</v>
      </c>
      <c r="B32" s="73" t="s">
        <v>10</v>
      </c>
      <c r="C32" s="73" t="s">
        <v>11</v>
      </c>
      <c r="D32" s="109" t="s">
        <v>12</v>
      </c>
      <c r="E32" s="110"/>
      <c r="F32" s="73" t="s">
        <v>13</v>
      </c>
    </row>
    <row r="33" spans="1:6" ht="28.5" customHeight="1">
      <c r="A33" s="70">
        <v>44972</v>
      </c>
      <c r="B33" s="51">
        <v>193987.54</v>
      </c>
      <c r="C33" s="70">
        <v>44972</v>
      </c>
      <c r="D33" s="114" t="s">
        <v>276</v>
      </c>
      <c r="E33" s="114"/>
      <c r="F33" s="71">
        <v>193987.54</v>
      </c>
    </row>
    <row r="34" spans="1:6" ht="30" customHeight="1">
      <c r="A34" s="70"/>
      <c r="B34" s="51"/>
      <c r="C34" s="70"/>
      <c r="D34" s="118"/>
      <c r="E34" s="119"/>
      <c r="F34" s="71"/>
    </row>
    <row r="35" spans="1:6" ht="28.5" customHeight="1">
      <c r="A35" s="70"/>
      <c r="B35" s="51"/>
      <c r="C35" s="70"/>
      <c r="D35" s="114"/>
      <c r="E35" s="114"/>
      <c r="F35" s="71"/>
    </row>
    <row r="36" spans="1:6" ht="15">
      <c r="A36" s="115" t="s">
        <v>154</v>
      </c>
      <c r="B36" s="115"/>
      <c r="C36" s="115"/>
      <c r="D36" s="115"/>
      <c r="E36" s="115"/>
      <c r="F36" s="74">
        <v>305465.29</v>
      </c>
    </row>
    <row r="37" spans="1:7" ht="15">
      <c r="A37" s="116" t="s">
        <v>14</v>
      </c>
      <c r="B37" s="116"/>
      <c r="C37" s="116"/>
      <c r="D37" s="116"/>
      <c r="E37" s="116"/>
      <c r="F37" s="58">
        <f>F33+F34+F35</f>
        <v>193987.54</v>
      </c>
      <c r="G37" s="57"/>
    </row>
    <row r="38" spans="1:7" ht="15">
      <c r="A38" s="116" t="s">
        <v>17</v>
      </c>
      <c r="B38" s="116"/>
      <c r="C38" s="116"/>
      <c r="D38" s="116"/>
      <c r="E38" s="116"/>
      <c r="F38" s="100">
        <v>0</v>
      </c>
      <c r="G38" s="57"/>
    </row>
    <row r="39" spans="1:7" ht="15">
      <c r="A39" s="116" t="s">
        <v>67</v>
      </c>
      <c r="B39" s="116"/>
      <c r="C39" s="116"/>
      <c r="D39" s="116"/>
      <c r="E39" s="116"/>
      <c r="F39" s="16">
        <v>0</v>
      </c>
      <c r="G39" s="14"/>
    </row>
    <row r="40" spans="1:7" ht="15">
      <c r="A40" s="116" t="s">
        <v>15</v>
      </c>
      <c r="B40" s="116"/>
      <c r="C40" s="116"/>
      <c r="D40" s="116"/>
      <c r="E40" s="116"/>
      <c r="F40" s="17">
        <f>F36+F37+F38+F39</f>
        <v>499452.82999999996</v>
      </c>
      <c r="G40" s="14"/>
    </row>
    <row r="41" spans="1:7" ht="11.25" customHeight="1">
      <c r="A41" s="117"/>
      <c r="B41" s="117"/>
      <c r="C41" s="117"/>
      <c r="D41" s="117"/>
      <c r="E41" s="117"/>
      <c r="F41" s="18"/>
      <c r="G41" s="14"/>
    </row>
    <row r="42" spans="1:6" ht="15">
      <c r="A42" s="116" t="s">
        <v>102</v>
      </c>
      <c r="B42" s="116"/>
      <c r="C42" s="116"/>
      <c r="D42" s="116"/>
      <c r="E42" s="116"/>
      <c r="F42" s="17"/>
    </row>
    <row r="43" spans="1:7" ht="15">
      <c r="A43" s="116" t="s">
        <v>16</v>
      </c>
      <c r="B43" s="116"/>
      <c r="C43" s="116"/>
      <c r="D43" s="116"/>
      <c r="E43" s="116"/>
      <c r="F43" s="17">
        <f>F40+F42</f>
        <v>499452.82999999996</v>
      </c>
      <c r="G43" s="14"/>
    </row>
    <row r="44" spans="1:7" ht="10.5" customHeight="1">
      <c r="A44" s="4" t="s">
        <v>18</v>
      </c>
      <c r="B44" s="3"/>
      <c r="C44" s="3"/>
      <c r="G44" s="14"/>
    </row>
    <row r="45" spans="1:3" ht="12" customHeight="1">
      <c r="A45" s="4" t="s">
        <v>19</v>
      </c>
      <c r="B45" s="3"/>
      <c r="C45" s="3"/>
    </row>
    <row r="46" spans="1:6" ht="10.5" customHeight="1">
      <c r="A46" s="4" t="s">
        <v>103</v>
      </c>
      <c r="B46" s="3"/>
      <c r="C46" s="3"/>
      <c r="F46" s="13"/>
    </row>
    <row r="47" spans="1:6" ht="10.5" customHeight="1">
      <c r="A47" s="4"/>
      <c r="B47" s="3"/>
      <c r="C47" s="3"/>
      <c r="F47" s="13"/>
    </row>
    <row r="48" spans="1:6" ht="10.5" customHeight="1">
      <c r="A48" s="4"/>
      <c r="B48" s="3"/>
      <c r="C48" s="3"/>
      <c r="F48" s="13"/>
    </row>
    <row r="49" spans="1:6" ht="15">
      <c r="A49" s="103" t="s">
        <v>100</v>
      </c>
      <c r="B49" s="103"/>
      <c r="C49" s="103"/>
      <c r="D49" s="103"/>
      <c r="E49" s="103"/>
      <c r="F49" s="103"/>
    </row>
    <row r="50" spans="1:6" ht="8.25" customHeight="1">
      <c r="A50" s="85"/>
      <c r="B50" s="85"/>
      <c r="C50" s="85"/>
      <c r="D50" s="85"/>
      <c r="E50" s="85"/>
      <c r="F50" s="85"/>
    </row>
    <row r="51" spans="1:6" ht="15">
      <c r="A51" s="103" t="s">
        <v>101</v>
      </c>
      <c r="B51" s="103"/>
      <c r="C51" s="103"/>
      <c r="D51" s="103"/>
      <c r="E51" s="103"/>
      <c r="F51" s="103"/>
    </row>
    <row r="52" spans="1:6" ht="15">
      <c r="A52" s="103" t="s">
        <v>0</v>
      </c>
      <c r="B52" s="103"/>
      <c r="C52" s="103"/>
      <c r="D52" s="103"/>
      <c r="E52" s="103"/>
      <c r="F52" s="103"/>
    </row>
    <row r="53" spans="1:6" ht="9" customHeight="1">
      <c r="A53" s="85"/>
      <c r="B53" s="85"/>
      <c r="C53" s="85"/>
      <c r="D53" s="85"/>
      <c r="E53" s="85"/>
      <c r="F53" s="85"/>
    </row>
    <row r="54" spans="1:6" ht="15">
      <c r="A54" s="103" t="s">
        <v>54</v>
      </c>
      <c r="B54" s="103"/>
      <c r="C54" s="103"/>
      <c r="D54" s="103"/>
      <c r="E54" s="103"/>
      <c r="F54" s="103"/>
    </row>
    <row r="55" spans="1:6" ht="8.25" customHeight="1">
      <c r="A55" s="85"/>
      <c r="B55" s="85"/>
      <c r="C55" s="85"/>
      <c r="D55" s="85"/>
      <c r="E55" s="85"/>
      <c r="F55" s="85"/>
    </row>
    <row r="56" spans="1:6" ht="38.25" customHeight="1">
      <c r="A56" s="120" t="s">
        <v>178</v>
      </c>
      <c r="B56" s="120"/>
      <c r="C56" s="120"/>
      <c r="D56" s="120"/>
      <c r="E56" s="120"/>
      <c r="F56" s="120"/>
    </row>
    <row r="57" spans="1:6" ht="15">
      <c r="A57" s="5"/>
      <c r="B57" s="5"/>
      <c r="C57" s="5"/>
      <c r="D57" s="5"/>
      <c r="E57" s="5"/>
      <c r="F57" s="5"/>
    </row>
    <row r="58" spans="1:6" ht="21.75" customHeight="1">
      <c r="A58" s="121" t="s">
        <v>96</v>
      </c>
      <c r="B58" s="121"/>
      <c r="C58" s="121"/>
      <c r="D58" s="121"/>
      <c r="E58" s="121"/>
      <c r="F58" s="121"/>
    </row>
    <row r="59" spans="1:6" ht="15">
      <c r="A59" s="122" t="s">
        <v>20</v>
      </c>
      <c r="B59" s="122"/>
      <c r="C59" s="122"/>
      <c r="D59" s="122"/>
      <c r="E59" s="122"/>
      <c r="F59" s="122"/>
    </row>
    <row r="60" spans="1:6" ht="68.25">
      <c r="A60" s="6" t="s">
        <v>21</v>
      </c>
      <c r="B60" s="6" t="s">
        <v>22</v>
      </c>
      <c r="C60" s="6" t="s">
        <v>23</v>
      </c>
      <c r="D60" s="6" t="s">
        <v>24</v>
      </c>
      <c r="E60" s="6" t="s">
        <v>116</v>
      </c>
      <c r="F60" s="6" t="s">
        <v>25</v>
      </c>
    </row>
    <row r="61" spans="1:6" ht="18.75" customHeight="1">
      <c r="A61" s="12" t="s">
        <v>26</v>
      </c>
      <c r="B61" s="51">
        <v>16352.32</v>
      </c>
      <c r="C61" s="51">
        <v>0</v>
      </c>
      <c r="D61" s="51">
        <v>16352.32</v>
      </c>
      <c r="E61" s="51">
        <f>C61+D61</f>
        <v>16352.32</v>
      </c>
      <c r="F61" s="51">
        <v>0</v>
      </c>
    </row>
    <row r="62" spans="1:6" ht="18.75" customHeight="1">
      <c r="A62" s="12" t="s">
        <v>27</v>
      </c>
      <c r="B62" s="51">
        <v>0</v>
      </c>
      <c r="C62" s="51">
        <v>0</v>
      </c>
      <c r="D62" s="51">
        <v>0</v>
      </c>
      <c r="E62" s="51">
        <f aca="true" t="shared" si="0" ref="E62:E76">C62+D62</f>
        <v>0</v>
      </c>
      <c r="F62" s="51">
        <v>0</v>
      </c>
    </row>
    <row r="63" spans="1:6" ht="18.75" customHeight="1">
      <c r="A63" s="12" t="s">
        <v>28</v>
      </c>
      <c r="B63" s="51">
        <v>204.73</v>
      </c>
      <c r="C63" s="51">
        <v>0</v>
      </c>
      <c r="D63" s="51">
        <v>204.73</v>
      </c>
      <c r="E63" s="51">
        <f t="shared" si="0"/>
        <v>204.73</v>
      </c>
      <c r="F63" s="51">
        <v>0</v>
      </c>
    </row>
    <row r="64" spans="1:6" ht="18.75" customHeight="1">
      <c r="A64" s="12" t="s">
        <v>99</v>
      </c>
      <c r="B64" s="51">
        <v>2175.14</v>
      </c>
      <c r="C64" s="51">
        <v>0</v>
      </c>
      <c r="D64" s="51">
        <v>2175.14</v>
      </c>
      <c r="E64" s="51">
        <f t="shared" si="0"/>
        <v>2175.14</v>
      </c>
      <c r="F64" s="51">
        <v>0</v>
      </c>
    </row>
    <row r="65" spans="1:6" ht="18.75" customHeight="1">
      <c r="A65" s="12" t="s">
        <v>29</v>
      </c>
      <c r="B65" s="51">
        <v>3579.96</v>
      </c>
      <c r="C65" s="51">
        <v>0</v>
      </c>
      <c r="D65" s="51">
        <v>3579.96</v>
      </c>
      <c r="E65" s="51">
        <f t="shared" si="0"/>
        <v>3579.96</v>
      </c>
      <c r="F65" s="51">
        <v>0</v>
      </c>
    </row>
    <row r="66" spans="1:6" ht="18.75" customHeight="1">
      <c r="A66" s="19" t="s">
        <v>30</v>
      </c>
      <c r="B66" s="51">
        <v>2625.66</v>
      </c>
      <c r="C66" s="51">
        <v>0</v>
      </c>
      <c r="D66" s="51">
        <v>2625.66</v>
      </c>
      <c r="E66" s="51">
        <f t="shared" si="0"/>
        <v>2625.66</v>
      </c>
      <c r="F66" s="51">
        <v>0</v>
      </c>
    </row>
    <row r="67" spans="1:6" ht="18.75" customHeight="1">
      <c r="A67" s="12" t="s">
        <v>47</v>
      </c>
      <c r="B67" s="51">
        <v>43118.29</v>
      </c>
      <c r="C67" s="51">
        <v>0</v>
      </c>
      <c r="D67" s="51">
        <v>43118.29</v>
      </c>
      <c r="E67" s="51">
        <f t="shared" si="0"/>
        <v>43118.29</v>
      </c>
      <c r="F67" s="51">
        <v>0</v>
      </c>
    </row>
    <row r="68" spans="1:6" ht="18.75" customHeight="1">
      <c r="A68" s="19" t="s">
        <v>31</v>
      </c>
      <c r="B68" s="51">
        <v>111643.23</v>
      </c>
      <c r="C68" s="51">
        <v>0</v>
      </c>
      <c r="D68" s="51">
        <v>111643.23</v>
      </c>
      <c r="E68" s="51">
        <f t="shared" si="0"/>
        <v>111643.23</v>
      </c>
      <c r="F68" s="51">
        <v>0</v>
      </c>
    </row>
    <row r="69" spans="1:6" ht="18.75" customHeight="1">
      <c r="A69" s="12" t="s">
        <v>32</v>
      </c>
      <c r="B69" s="51">
        <v>0</v>
      </c>
      <c r="C69" s="51">
        <v>0</v>
      </c>
      <c r="D69" s="51">
        <v>0</v>
      </c>
      <c r="E69" s="51">
        <f t="shared" si="0"/>
        <v>0</v>
      </c>
      <c r="F69" s="51">
        <v>0</v>
      </c>
    </row>
    <row r="70" spans="1:6" ht="18.75" customHeight="1">
      <c r="A70" s="12" t="s">
        <v>40</v>
      </c>
      <c r="B70" s="51">
        <v>4961.89</v>
      </c>
      <c r="C70" s="51">
        <v>0</v>
      </c>
      <c r="D70" s="51">
        <v>4961.89</v>
      </c>
      <c r="E70" s="51">
        <f t="shared" si="0"/>
        <v>4961.89</v>
      </c>
      <c r="F70" s="51">
        <v>0</v>
      </c>
    </row>
    <row r="71" spans="1:6" ht="18.75" customHeight="1">
      <c r="A71" s="12" t="s">
        <v>39</v>
      </c>
      <c r="B71" s="51">
        <v>0</v>
      </c>
      <c r="C71" s="51">
        <v>0</v>
      </c>
      <c r="D71" s="51">
        <v>0</v>
      </c>
      <c r="E71" s="51">
        <f t="shared" si="0"/>
        <v>0</v>
      </c>
      <c r="F71" s="51">
        <v>0</v>
      </c>
    </row>
    <row r="72" spans="1:6" ht="18.75" customHeight="1">
      <c r="A72" s="12" t="s">
        <v>38</v>
      </c>
      <c r="B72" s="51">
        <v>0</v>
      </c>
      <c r="C72" s="51">
        <v>0</v>
      </c>
      <c r="D72" s="51">
        <v>0</v>
      </c>
      <c r="E72" s="51">
        <f t="shared" si="0"/>
        <v>0</v>
      </c>
      <c r="F72" s="51">
        <v>0</v>
      </c>
    </row>
    <row r="73" spans="1:6" ht="18.75" customHeight="1">
      <c r="A73" s="19" t="s">
        <v>33</v>
      </c>
      <c r="B73" s="51">
        <v>0</v>
      </c>
      <c r="C73" s="51">
        <v>0</v>
      </c>
      <c r="D73" s="51">
        <v>0</v>
      </c>
      <c r="E73" s="51">
        <f t="shared" si="0"/>
        <v>0</v>
      </c>
      <c r="F73" s="51">
        <v>0</v>
      </c>
    </row>
    <row r="74" spans="1:6" ht="18.75" customHeight="1">
      <c r="A74" s="12" t="s">
        <v>34</v>
      </c>
      <c r="B74" s="51">
        <v>0</v>
      </c>
      <c r="C74" s="51">
        <v>0</v>
      </c>
      <c r="D74" s="51">
        <v>0</v>
      </c>
      <c r="E74" s="51">
        <f t="shared" si="0"/>
        <v>0</v>
      </c>
      <c r="F74" s="51">
        <v>0</v>
      </c>
    </row>
    <row r="75" spans="1:6" ht="26.25" customHeight="1">
      <c r="A75" s="19" t="s">
        <v>35</v>
      </c>
      <c r="B75" s="51">
        <v>0</v>
      </c>
      <c r="C75" s="51">
        <v>0</v>
      </c>
      <c r="D75" s="51">
        <v>0</v>
      </c>
      <c r="E75" s="51">
        <f t="shared" si="0"/>
        <v>0</v>
      </c>
      <c r="F75" s="51">
        <v>0</v>
      </c>
    </row>
    <row r="76" spans="1:6" ht="18.75" customHeight="1">
      <c r="A76" s="12" t="s">
        <v>36</v>
      </c>
      <c r="B76" s="51">
        <v>0</v>
      </c>
      <c r="C76" s="51">
        <v>0</v>
      </c>
      <c r="D76" s="51">
        <v>0</v>
      </c>
      <c r="E76" s="51">
        <f t="shared" si="0"/>
        <v>0</v>
      </c>
      <c r="F76" s="51">
        <v>0</v>
      </c>
    </row>
    <row r="77" spans="1:6" ht="24.75" customHeight="1">
      <c r="A77" s="20" t="s">
        <v>37</v>
      </c>
      <c r="B77" s="21">
        <f>SUM(B61:B76)</f>
        <v>184661.22000000003</v>
      </c>
      <c r="C77" s="21">
        <f>SUM(C61:C76)</f>
        <v>0</v>
      </c>
      <c r="D77" s="21">
        <f>SUM(D61:D76)</f>
        <v>184661.22000000003</v>
      </c>
      <c r="E77" s="60">
        <f>C77+D77</f>
        <v>184661.22000000003</v>
      </c>
      <c r="F77" s="21">
        <f>SUM(F61:F76)</f>
        <v>0</v>
      </c>
    </row>
    <row r="78" ht="15">
      <c r="A78" s="7" t="s">
        <v>41</v>
      </c>
    </row>
    <row r="79" spans="1:6" ht="15">
      <c r="A79" s="8" t="s">
        <v>42</v>
      </c>
      <c r="B79" s="8"/>
      <c r="C79" s="8"/>
      <c r="D79" s="8"/>
      <c r="E79" s="8"/>
      <c r="F79" s="8"/>
    </row>
    <row r="80" spans="1:6" ht="15">
      <c r="A80" s="8" t="s">
        <v>43</v>
      </c>
      <c r="B80" s="8"/>
      <c r="C80" s="8"/>
      <c r="D80" s="8"/>
      <c r="E80" s="8"/>
      <c r="F80" s="8"/>
    </row>
    <row r="81" spans="1:6" ht="15">
      <c r="A81" s="8" t="s">
        <v>44</v>
      </c>
      <c r="B81" s="8"/>
      <c r="C81" s="8"/>
      <c r="D81" s="8"/>
      <c r="E81" s="8"/>
      <c r="F81" s="8"/>
    </row>
    <row r="82" spans="1:6" ht="23.25" customHeight="1">
      <c r="A82" s="130" t="s">
        <v>45</v>
      </c>
      <c r="B82" s="130"/>
      <c r="C82" s="130"/>
      <c r="D82" s="130"/>
      <c r="E82" s="130"/>
      <c r="F82" s="130"/>
    </row>
    <row r="83" spans="1:6" ht="61.5" customHeight="1">
      <c r="A83" s="131" t="s">
        <v>104</v>
      </c>
      <c r="B83" s="131"/>
      <c r="C83" s="131"/>
      <c r="D83" s="131"/>
      <c r="E83" s="131"/>
      <c r="F83" s="131"/>
    </row>
    <row r="84" spans="1:6" ht="15">
      <c r="A84" s="8" t="s">
        <v>46</v>
      </c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7" ht="15">
      <c r="A87" s="103" t="s">
        <v>100</v>
      </c>
      <c r="B87" s="103"/>
      <c r="C87" s="103"/>
      <c r="D87" s="103"/>
      <c r="E87" s="103"/>
      <c r="F87" s="103"/>
      <c r="G87" s="10"/>
    </row>
    <row r="88" spans="1:7" ht="10.5" customHeight="1">
      <c r="A88" s="85"/>
      <c r="B88" s="85"/>
      <c r="C88" s="85"/>
      <c r="D88" s="85"/>
      <c r="E88" s="85"/>
      <c r="F88" s="85"/>
      <c r="G88" s="10"/>
    </row>
    <row r="89" spans="1:7" ht="15">
      <c r="A89" s="103" t="s">
        <v>101</v>
      </c>
      <c r="B89" s="103"/>
      <c r="C89" s="103"/>
      <c r="D89" s="103"/>
      <c r="E89" s="103"/>
      <c r="F89" s="103"/>
      <c r="G89" s="10"/>
    </row>
    <row r="90" spans="1:7" ht="15">
      <c r="A90" s="103" t="s">
        <v>0</v>
      </c>
      <c r="B90" s="103"/>
      <c r="C90" s="103"/>
      <c r="D90" s="103"/>
      <c r="E90" s="103"/>
      <c r="F90" s="103"/>
      <c r="G90" s="10"/>
    </row>
    <row r="91" spans="1:7" ht="10.5" customHeight="1">
      <c r="A91" s="85"/>
      <c r="B91" s="85"/>
      <c r="C91" s="85"/>
      <c r="D91" s="85"/>
      <c r="E91" s="85"/>
      <c r="F91" s="85"/>
      <c r="G91" s="10"/>
    </row>
    <row r="92" spans="1:7" ht="15">
      <c r="A92" s="103" t="s">
        <v>54</v>
      </c>
      <c r="B92" s="103"/>
      <c r="C92" s="103"/>
      <c r="D92" s="103"/>
      <c r="E92" s="103"/>
      <c r="F92" s="103"/>
      <c r="G92" s="10"/>
    </row>
    <row r="95" spans="1:6" ht="24.75" customHeight="1">
      <c r="A95" s="124" t="s">
        <v>48</v>
      </c>
      <c r="B95" s="125"/>
      <c r="C95" s="125"/>
      <c r="D95" s="125"/>
      <c r="E95" s="125"/>
      <c r="F95" s="126"/>
    </row>
    <row r="96" spans="1:6" ht="24.75" customHeight="1">
      <c r="A96" s="127" t="s">
        <v>49</v>
      </c>
      <c r="B96" s="128"/>
      <c r="C96" s="128"/>
      <c r="D96" s="128"/>
      <c r="E96" s="129"/>
      <c r="F96" s="17">
        <f>anexo!F43</f>
        <v>499452.82999999996</v>
      </c>
    </row>
    <row r="97" spans="1:6" ht="24.75" customHeight="1">
      <c r="A97" s="127" t="s">
        <v>50</v>
      </c>
      <c r="B97" s="128"/>
      <c r="C97" s="128"/>
      <c r="D97" s="128"/>
      <c r="E97" s="129"/>
      <c r="F97" s="16">
        <f>anexo!C77+anexo!D77</f>
        <v>184661.22000000003</v>
      </c>
    </row>
    <row r="98" spans="1:6" ht="24.75" customHeight="1">
      <c r="A98" s="127" t="s">
        <v>51</v>
      </c>
      <c r="B98" s="128"/>
      <c r="C98" s="128"/>
      <c r="D98" s="128"/>
      <c r="E98" s="129"/>
      <c r="F98" s="16">
        <f>anexo!F40-(F97-anexo!F42)</f>
        <v>314791.6099999999</v>
      </c>
    </row>
    <row r="99" spans="1:6" ht="24.75" customHeight="1">
      <c r="A99" s="127" t="s">
        <v>52</v>
      </c>
      <c r="B99" s="128"/>
      <c r="C99" s="128"/>
      <c r="D99" s="128"/>
      <c r="E99" s="129"/>
      <c r="F99" s="94">
        <v>0</v>
      </c>
    </row>
    <row r="100" spans="1:6" ht="24.75" customHeight="1">
      <c r="A100" s="127" t="s">
        <v>95</v>
      </c>
      <c r="B100" s="128"/>
      <c r="C100" s="128"/>
      <c r="D100" s="128"/>
      <c r="E100" s="129"/>
      <c r="F100" s="16">
        <f>F98-F99</f>
        <v>314791.6099999999</v>
      </c>
    </row>
    <row r="101" ht="20.25" customHeight="1"/>
    <row r="102" spans="1:6" ht="15">
      <c r="A102" s="123" t="s">
        <v>105</v>
      </c>
      <c r="B102" s="123"/>
      <c r="C102" s="123"/>
      <c r="D102" s="123"/>
      <c r="E102" s="123"/>
      <c r="F102" s="123"/>
    </row>
    <row r="103" spans="1:7" ht="15" customHeight="1">
      <c r="A103" s="123"/>
      <c r="B103" s="123"/>
      <c r="C103" s="123"/>
      <c r="D103" s="123"/>
      <c r="E103" s="123"/>
      <c r="F103" s="123"/>
      <c r="G103" s="52"/>
    </row>
    <row r="104" spans="1:7" ht="15">
      <c r="A104" s="123"/>
      <c r="B104" s="123"/>
      <c r="C104" s="123"/>
      <c r="D104" s="123"/>
      <c r="E104" s="123"/>
      <c r="F104" s="123"/>
      <c r="G104" s="52"/>
    </row>
    <row r="105" ht="15">
      <c r="G105" s="14"/>
    </row>
    <row r="106" spans="1:7" ht="15">
      <c r="A106" t="s">
        <v>230</v>
      </c>
      <c r="G106" s="14"/>
    </row>
    <row r="107" spans="6:7" ht="15">
      <c r="F107" s="63"/>
      <c r="G107" s="14"/>
    </row>
    <row r="108" ht="15">
      <c r="G108" s="14"/>
    </row>
    <row r="109" spans="1:7" ht="15">
      <c r="A109" s="91"/>
      <c r="G109" s="14"/>
    </row>
    <row r="110" spans="1:7" ht="15">
      <c r="A110" s="10" t="s">
        <v>187</v>
      </c>
      <c r="F110" s="14"/>
      <c r="G110" s="14"/>
    </row>
    <row r="111" ht="15">
      <c r="A111" s="10" t="s">
        <v>53</v>
      </c>
    </row>
  </sheetData>
  <mergeCells count="61">
    <mergeCell ref="A102:F104"/>
    <mergeCell ref="C27:D27"/>
    <mergeCell ref="E27:F27"/>
    <mergeCell ref="A95:F95"/>
    <mergeCell ref="A96:E96"/>
    <mergeCell ref="A97:E97"/>
    <mergeCell ref="A98:E98"/>
    <mergeCell ref="A99:E99"/>
    <mergeCell ref="A100:E100"/>
    <mergeCell ref="A82:F82"/>
    <mergeCell ref="A83:F83"/>
    <mergeCell ref="A87:F87"/>
    <mergeCell ref="A89:F89"/>
    <mergeCell ref="A90:F90"/>
    <mergeCell ref="A92:F92"/>
    <mergeCell ref="A51:F51"/>
    <mergeCell ref="A52:F52"/>
    <mergeCell ref="A54:F54"/>
    <mergeCell ref="A56:F56"/>
    <mergeCell ref="A58:F58"/>
    <mergeCell ref="A59:F59"/>
    <mergeCell ref="A49:F49"/>
    <mergeCell ref="D33:E33"/>
    <mergeCell ref="D35:E35"/>
    <mergeCell ref="A36:E36"/>
    <mergeCell ref="A37:E37"/>
    <mergeCell ref="A38:E38"/>
    <mergeCell ref="A39:E39"/>
    <mergeCell ref="A40:E40"/>
    <mergeCell ref="A41:E41"/>
    <mergeCell ref="A42:E42"/>
    <mergeCell ref="A43:E43"/>
    <mergeCell ref="D34:E34"/>
    <mergeCell ref="D32:E32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31:F31"/>
    <mergeCell ref="E28:F28"/>
    <mergeCell ref="C28:D28"/>
    <mergeCell ref="C29:D29"/>
    <mergeCell ref="E29:F29"/>
    <mergeCell ref="C19:D19"/>
    <mergeCell ref="E19:F19"/>
    <mergeCell ref="C20:D20"/>
    <mergeCell ref="E20:F20"/>
    <mergeCell ref="C21:D21"/>
    <mergeCell ref="E21:F21"/>
    <mergeCell ref="B15:F15"/>
    <mergeCell ref="A1:F1"/>
    <mergeCell ref="A3:F3"/>
    <mergeCell ref="A4:F4"/>
    <mergeCell ref="A6:F6"/>
    <mergeCell ref="B8:F8"/>
  </mergeCells>
  <printOptions/>
  <pageMargins left="0.511811024" right="0.511811024" top="0.787401575" bottom="0.787401575" header="0.31496062" footer="0.3149606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953FD-63ED-4444-A6BC-1F3CB18AF78A}">
  <dimension ref="A1:K148"/>
  <sheetViews>
    <sheetView zoomScale="120" zoomScaleNormal="120" zoomScaleSheetLayoutView="110" workbookViewId="0" topLeftCell="A91">
      <selection activeCell="C52" sqref="C52:C53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32.8515625" style="0" customWidth="1"/>
    <col min="4" max="4" width="15.140625" style="0" customWidth="1"/>
    <col min="5" max="5" width="15.57421875" style="38" customWidth="1"/>
    <col min="6" max="6" width="8.140625" style="0" customWidth="1"/>
    <col min="7" max="7" width="17.8515625" style="0" customWidth="1"/>
    <col min="8" max="8" width="12.8515625" style="0" customWidth="1"/>
    <col min="9" max="9" width="12.57421875" style="0" customWidth="1"/>
    <col min="10" max="10" width="14.00390625" style="0" customWidth="1"/>
    <col min="11" max="11" width="11.8515625" style="0" customWidth="1"/>
    <col min="251" max="251" width="25.8515625" style="0" customWidth="1"/>
    <col min="252" max="252" width="11.8515625" style="0" customWidth="1"/>
    <col min="253" max="253" width="32.421875" style="0" customWidth="1"/>
    <col min="254" max="254" width="13.57421875" style="0" customWidth="1"/>
    <col min="255" max="255" width="12.7109375" style="0" customWidth="1"/>
    <col min="256" max="256" width="7.28125" style="0" customWidth="1"/>
    <col min="257" max="257" width="23.57421875" style="0" customWidth="1"/>
    <col min="258" max="258" width="26.00390625" style="0" customWidth="1"/>
    <col min="507" max="507" width="25.8515625" style="0" customWidth="1"/>
    <col min="508" max="508" width="11.8515625" style="0" customWidth="1"/>
    <col min="509" max="509" width="32.421875" style="0" customWidth="1"/>
    <col min="510" max="510" width="13.57421875" style="0" customWidth="1"/>
    <col min="511" max="511" width="12.7109375" style="0" customWidth="1"/>
    <col min="512" max="512" width="7.28125" style="0" customWidth="1"/>
    <col min="513" max="513" width="23.57421875" style="0" customWidth="1"/>
    <col min="514" max="514" width="26.00390625" style="0" customWidth="1"/>
    <col min="763" max="763" width="25.8515625" style="0" customWidth="1"/>
    <col min="764" max="764" width="11.8515625" style="0" customWidth="1"/>
    <col min="765" max="765" width="32.421875" style="0" customWidth="1"/>
    <col min="766" max="766" width="13.57421875" style="0" customWidth="1"/>
    <col min="767" max="767" width="12.7109375" style="0" customWidth="1"/>
    <col min="768" max="768" width="7.28125" style="0" customWidth="1"/>
    <col min="769" max="769" width="23.57421875" style="0" customWidth="1"/>
    <col min="770" max="770" width="26.00390625" style="0" customWidth="1"/>
    <col min="1019" max="1019" width="25.8515625" style="0" customWidth="1"/>
    <col min="1020" max="1020" width="11.8515625" style="0" customWidth="1"/>
    <col min="1021" max="1021" width="32.421875" style="0" customWidth="1"/>
    <col min="1022" max="1022" width="13.57421875" style="0" customWidth="1"/>
    <col min="1023" max="1023" width="12.7109375" style="0" customWidth="1"/>
    <col min="1024" max="1024" width="7.28125" style="0" customWidth="1"/>
    <col min="1025" max="1025" width="23.57421875" style="0" customWidth="1"/>
    <col min="1026" max="1026" width="26.00390625" style="0" customWidth="1"/>
    <col min="1275" max="1275" width="25.8515625" style="0" customWidth="1"/>
    <col min="1276" max="1276" width="11.8515625" style="0" customWidth="1"/>
    <col min="1277" max="1277" width="32.421875" style="0" customWidth="1"/>
    <col min="1278" max="1278" width="13.57421875" style="0" customWidth="1"/>
    <col min="1279" max="1279" width="12.7109375" style="0" customWidth="1"/>
    <col min="1280" max="1280" width="7.28125" style="0" customWidth="1"/>
    <col min="1281" max="1281" width="23.57421875" style="0" customWidth="1"/>
    <col min="1282" max="1282" width="26.00390625" style="0" customWidth="1"/>
    <col min="1531" max="1531" width="25.8515625" style="0" customWidth="1"/>
    <col min="1532" max="1532" width="11.8515625" style="0" customWidth="1"/>
    <col min="1533" max="1533" width="32.421875" style="0" customWidth="1"/>
    <col min="1534" max="1534" width="13.57421875" style="0" customWidth="1"/>
    <col min="1535" max="1535" width="12.7109375" style="0" customWidth="1"/>
    <col min="1536" max="1536" width="7.28125" style="0" customWidth="1"/>
    <col min="1537" max="1537" width="23.57421875" style="0" customWidth="1"/>
    <col min="1538" max="1538" width="26.00390625" style="0" customWidth="1"/>
    <col min="1787" max="1787" width="25.8515625" style="0" customWidth="1"/>
    <col min="1788" max="1788" width="11.8515625" style="0" customWidth="1"/>
    <col min="1789" max="1789" width="32.421875" style="0" customWidth="1"/>
    <col min="1790" max="1790" width="13.57421875" style="0" customWidth="1"/>
    <col min="1791" max="1791" width="12.7109375" style="0" customWidth="1"/>
    <col min="1792" max="1792" width="7.28125" style="0" customWidth="1"/>
    <col min="1793" max="1793" width="23.57421875" style="0" customWidth="1"/>
    <col min="1794" max="1794" width="26.00390625" style="0" customWidth="1"/>
    <col min="2043" max="2043" width="25.8515625" style="0" customWidth="1"/>
    <col min="2044" max="2044" width="11.8515625" style="0" customWidth="1"/>
    <col min="2045" max="2045" width="32.421875" style="0" customWidth="1"/>
    <col min="2046" max="2046" width="13.57421875" style="0" customWidth="1"/>
    <col min="2047" max="2047" width="12.7109375" style="0" customWidth="1"/>
    <col min="2048" max="2048" width="7.28125" style="0" customWidth="1"/>
    <col min="2049" max="2049" width="23.57421875" style="0" customWidth="1"/>
    <col min="2050" max="2050" width="26.00390625" style="0" customWidth="1"/>
    <col min="2299" max="2299" width="25.8515625" style="0" customWidth="1"/>
    <col min="2300" max="2300" width="11.8515625" style="0" customWidth="1"/>
    <col min="2301" max="2301" width="32.421875" style="0" customWidth="1"/>
    <col min="2302" max="2302" width="13.57421875" style="0" customWidth="1"/>
    <col min="2303" max="2303" width="12.7109375" style="0" customWidth="1"/>
    <col min="2304" max="2304" width="7.28125" style="0" customWidth="1"/>
    <col min="2305" max="2305" width="23.57421875" style="0" customWidth="1"/>
    <col min="2306" max="2306" width="26.00390625" style="0" customWidth="1"/>
    <col min="2555" max="2555" width="25.8515625" style="0" customWidth="1"/>
    <col min="2556" max="2556" width="11.8515625" style="0" customWidth="1"/>
    <col min="2557" max="2557" width="32.421875" style="0" customWidth="1"/>
    <col min="2558" max="2558" width="13.57421875" style="0" customWidth="1"/>
    <col min="2559" max="2559" width="12.7109375" style="0" customWidth="1"/>
    <col min="2560" max="2560" width="7.28125" style="0" customWidth="1"/>
    <col min="2561" max="2561" width="23.57421875" style="0" customWidth="1"/>
    <col min="2562" max="2562" width="26.00390625" style="0" customWidth="1"/>
    <col min="2811" max="2811" width="25.8515625" style="0" customWidth="1"/>
    <col min="2812" max="2812" width="11.8515625" style="0" customWidth="1"/>
    <col min="2813" max="2813" width="32.421875" style="0" customWidth="1"/>
    <col min="2814" max="2814" width="13.57421875" style="0" customWidth="1"/>
    <col min="2815" max="2815" width="12.7109375" style="0" customWidth="1"/>
    <col min="2816" max="2816" width="7.28125" style="0" customWidth="1"/>
    <col min="2817" max="2817" width="23.57421875" style="0" customWidth="1"/>
    <col min="2818" max="2818" width="26.00390625" style="0" customWidth="1"/>
    <col min="3067" max="3067" width="25.8515625" style="0" customWidth="1"/>
    <col min="3068" max="3068" width="11.8515625" style="0" customWidth="1"/>
    <col min="3069" max="3069" width="32.421875" style="0" customWidth="1"/>
    <col min="3070" max="3070" width="13.57421875" style="0" customWidth="1"/>
    <col min="3071" max="3071" width="12.7109375" style="0" customWidth="1"/>
    <col min="3072" max="3072" width="7.28125" style="0" customWidth="1"/>
    <col min="3073" max="3073" width="23.57421875" style="0" customWidth="1"/>
    <col min="3074" max="3074" width="26.00390625" style="0" customWidth="1"/>
    <col min="3323" max="3323" width="25.8515625" style="0" customWidth="1"/>
    <col min="3324" max="3324" width="11.8515625" style="0" customWidth="1"/>
    <col min="3325" max="3325" width="32.421875" style="0" customWidth="1"/>
    <col min="3326" max="3326" width="13.57421875" style="0" customWidth="1"/>
    <col min="3327" max="3327" width="12.7109375" style="0" customWidth="1"/>
    <col min="3328" max="3328" width="7.28125" style="0" customWidth="1"/>
    <col min="3329" max="3329" width="23.57421875" style="0" customWidth="1"/>
    <col min="3330" max="3330" width="26.00390625" style="0" customWidth="1"/>
    <col min="3579" max="3579" width="25.8515625" style="0" customWidth="1"/>
    <col min="3580" max="3580" width="11.8515625" style="0" customWidth="1"/>
    <col min="3581" max="3581" width="32.421875" style="0" customWidth="1"/>
    <col min="3582" max="3582" width="13.57421875" style="0" customWidth="1"/>
    <col min="3583" max="3583" width="12.7109375" style="0" customWidth="1"/>
    <col min="3584" max="3584" width="7.28125" style="0" customWidth="1"/>
    <col min="3585" max="3585" width="23.57421875" style="0" customWidth="1"/>
    <col min="3586" max="3586" width="26.00390625" style="0" customWidth="1"/>
    <col min="3835" max="3835" width="25.8515625" style="0" customWidth="1"/>
    <col min="3836" max="3836" width="11.8515625" style="0" customWidth="1"/>
    <col min="3837" max="3837" width="32.421875" style="0" customWidth="1"/>
    <col min="3838" max="3838" width="13.57421875" style="0" customWidth="1"/>
    <col min="3839" max="3839" width="12.7109375" style="0" customWidth="1"/>
    <col min="3840" max="3840" width="7.28125" style="0" customWidth="1"/>
    <col min="3841" max="3841" width="23.57421875" style="0" customWidth="1"/>
    <col min="3842" max="3842" width="26.00390625" style="0" customWidth="1"/>
    <col min="4091" max="4091" width="25.8515625" style="0" customWidth="1"/>
    <col min="4092" max="4092" width="11.8515625" style="0" customWidth="1"/>
    <col min="4093" max="4093" width="32.421875" style="0" customWidth="1"/>
    <col min="4094" max="4094" width="13.57421875" style="0" customWidth="1"/>
    <col min="4095" max="4095" width="12.7109375" style="0" customWidth="1"/>
    <col min="4096" max="4096" width="7.28125" style="0" customWidth="1"/>
    <col min="4097" max="4097" width="23.57421875" style="0" customWidth="1"/>
    <col min="4098" max="4098" width="26.00390625" style="0" customWidth="1"/>
    <col min="4347" max="4347" width="25.8515625" style="0" customWidth="1"/>
    <col min="4348" max="4348" width="11.8515625" style="0" customWidth="1"/>
    <col min="4349" max="4349" width="32.421875" style="0" customWidth="1"/>
    <col min="4350" max="4350" width="13.57421875" style="0" customWidth="1"/>
    <col min="4351" max="4351" width="12.7109375" style="0" customWidth="1"/>
    <col min="4352" max="4352" width="7.28125" style="0" customWidth="1"/>
    <col min="4353" max="4353" width="23.57421875" style="0" customWidth="1"/>
    <col min="4354" max="4354" width="26.00390625" style="0" customWidth="1"/>
    <col min="4603" max="4603" width="25.8515625" style="0" customWidth="1"/>
    <col min="4604" max="4604" width="11.8515625" style="0" customWidth="1"/>
    <col min="4605" max="4605" width="32.421875" style="0" customWidth="1"/>
    <col min="4606" max="4606" width="13.57421875" style="0" customWidth="1"/>
    <col min="4607" max="4607" width="12.7109375" style="0" customWidth="1"/>
    <col min="4608" max="4608" width="7.28125" style="0" customWidth="1"/>
    <col min="4609" max="4609" width="23.57421875" style="0" customWidth="1"/>
    <col min="4610" max="4610" width="26.00390625" style="0" customWidth="1"/>
    <col min="4859" max="4859" width="25.8515625" style="0" customWidth="1"/>
    <col min="4860" max="4860" width="11.8515625" style="0" customWidth="1"/>
    <col min="4861" max="4861" width="32.421875" style="0" customWidth="1"/>
    <col min="4862" max="4862" width="13.57421875" style="0" customWidth="1"/>
    <col min="4863" max="4863" width="12.7109375" style="0" customWidth="1"/>
    <col min="4864" max="4864" width="7.28125" style="0" customWidth="1"/>
    <col min="4865" max="4865" width="23.57421875" style="0" customWidth="1"/>
    <col min="4866" max="4866" width="26.00390625" style="0" customWidth="1"/>
    <col min="5115" max="5115" width="25.8515625" style="0" customWidth="1"/>
    <col min="5116" max="5116" width="11.8515625" style="0" customWidth="1"/>
    <col min="5117" max="5117" width="32.421875" style="0" customWidth="1"/>
    <col min="5118" max="5118" width="13.57421875" style="0" customWidth="1"/>
    <col min="5119" max="5119" width="12.7109375" style="0" customWidth="1"/>
    <col min="5120" max="5120" width="7.28125" style="0" customWidth="1"/>
    <col min="5121" max="5121" width="23.57421875" style="0" customWidth="1"/>
    <col min="5122" max="5122" width="26.00390625" style="0" customWidth="1"/>
    <col min="5371" max="5371" width="25.8515625" style="0" customWidth="1"/>
    <col min="5372" max="5372" width="11.8515625" style="0" customWidth="1"/>
    <col min="5373" max="5373" width="32.421875" style="0" customWidth="1"/>
    <col min="5374" max="5374" width="13.57421875" style="0" customWidth="1"/>
    <col min="5375" max="5375" width="12.7109375" style="0" customWidth="1"/>
    <col min="5376" max="5376" width="7.28125" style="0" customWidth="1"/>
    <col min="5377" max="5377" width="23.57421875" style="0" customWidth="1"/>
    <col min="5378" max="5378" width="26.00390625" style="0" customWidth="1"/>
    <col min="5627" max="5627" width="25.8515625" style="0" customWidth="1"/>
    <col min="5628" max="5628" width="11.8515625" style="0" customWidth="1"/>
    <col min="5629" max="5629" width="32.421875" style="0" customWidth="1"/>
    <col min="5630" max="5630" width="13.57421875" style="0" customWidth="1"/>
    <col min="5631" max="5631" width="12.7109375" style="0" customWidth="1"/>
    <col min="5632" max="5632" width="7.28125" style="0" customWidth="1"/>
    <col min="5633" max="5633" width="23.57421875" style="0" customWidth="1"/>
    <col min="5634" max="5634" width="26.00390625" style="0" customWidth="1"/>
    <col min="5883" max="5883" width="25.8515625" style="0" customWidth="1"/>
    <col min="5884" max="5884" width="11.8515625" style="0" customWidth="1"/>
    <col min="5885" max="5885" width="32.421875" style="0" customWidth="1"/>
    <col min="5886" max="5886" width="13.57421875" style="0" customWidth="1"/>
    <col min="5887" max="5887" width="12.7109375" style="0" customWidth="1"/>
    <col min="5888" max="5888" width="7.28125" style="0" customWidth="1"/>
    <col min="5889" max="5889" width="23.57421875" style="0" customWidth="1"/>
    <col min="5890" max="5890" width="26.00390625" style="0" customWidth="1"/>
    <col min="6139" max="6139" width="25.8515625" style="0" customWidth="1"/>
    <col min="6140" max="6140" width="11.8515625" style="0" customWidth="1"/>
    <col min="6141" max="6141" width="32.421875" style="0" customWidth="1"/>
    <col min="6142" max="6142" width="13.57421875" style="0" customWidth="1"/>
    <col min="6143" max="6143" width="12.7109375" style="0" customWidth="1"/>
    <col min="6144" max="6144" width="7.28125" style="0" customWidth="1"/>
    <col min="6145" max="6145" width="23.57421875" style="0" customWidth="1"/>
    <col min="6146" max="6146" width="26.00390625" style="0" customWidth="1"/>
    <col min="6395" max="6395" width="25.8515625" style="0" customWidth="1"/>
    <col min="6396" max="6396" width="11.8515625" style="0" customWidth="1"/>
    <col min="6397" max="6397" width="32.421875" style="0" customWidth="1"/>
    <col min="6398" max="6398" width="13.57421875" style="0" customWidth="1"/>
    <col min="6399" max="6399" width="12.7109375" style="0" customWidth="1"/>
    <col min="6400" max="6400" width="7.28125" style="0" customWidth="1"/>
    <col min="6401" max="6401" width="23.57421875" style="0" customWidth="1"/>
    <col min="6402" max="6402" width="26.00390625" style="0" customWidth="1"/>
    <col min="6651" max="6651" width="25.8515625" style="0" customWidth="1"/>
    <col min="6652" max="6652" width="11.8515625" style="0" customWidth="1"/>
    <col min="6653" max="6653" width="32.421875" style="0" customWidth="1"/>
    <col min="6654" max="6654" width="13.57421875" style="0" customWidth="1"/>
    <col min="6655" max="6655" width="12.7109375" style="0" customWidth="1"/>
    <col min="6656" max="6656" width="7.28125" style="0" customWidth="1"/>
    <col min="6657" max="6657" width="23.57421875" style="0" customWidth="1"/>
    <col min="6658" max="6658" width="26.00390625" style="0" customWidth="1"/>
    <col min="6907" max="6907" width="25.8515625" style="0" customWidth="1"/>
    <col min="6908" max="6908" width="11.8515625" style="0" customWidth="1"/>
    <col min="6909" max="6909" width="32.421875" style="0" customWidth="1"/>
    <col min="6910" max="6910" width="13.57421875" style="0" customWidth="1"/>
    <col min="6911" max="6911" width="12.7109375" style="0" customWidth="1"/>
    <col min="6912" max="6912" width="7.28125" style="0" customWidth="1"/>
    <col min="6913" max="6913" width="23.57421875" style="0" customWidth="1"/>
    <col min="6914" max="6914" width="26.00390625" style="0" customWidth="1"/>
    <col min="7163" max="7163" width="25.8515625" style="0" customWidth="1"/>
    <col min="7164" max="7164" width="11.8515625" style="0" customWidth="1"/>
    <col min="7165" max="7165" width="32.421875" style="0" customWidth="1"/>
    <col min="7166" max="7166" width="13.57421875" style="0" customWidth="1"/>
    <col min="7167" max="7167" width="12.7109375" style="0" customWidth="1"/>
    <col min="7168" max="7168" width="7.28125" style="0" customWidth="1"/>
    <col min="7169" max="7169" width="23.57421875" style="0" customWidth="1"/>
    <col min="7170" max="7170" width="26.00390625" style="0" customWidth="1"/>
    <col min="7419" max="7419" width="25.8515625" style="0" customWidth="1"/>
    <col min="7420" max="7420" width="11.8515625" style="0" customWidth="1"/>
    <col min="7421" max="7421" width="32.421875" style="0" customWidth="1"/>
    <col min="7422" max="7422" width="13.57421875" style="0" customWidth="1"/>
    <col min="7423" max="7423" width="12.7109375" style="0" customWidth="1"/>
    <col min="7424" max="7424" width="7.28125" style="0" customWidth="1"/>
    <col min="7425" max="7425" width="23.57421875" style="0" customWidth="1"/>
    <col min="7426" max="7426" width="26.00390625" style="0" customWidth="1"/>
    <col min="7675" max="7675" width="25.8515625" style="0" customWidth="1"/>
    <col min="7676" max="7676" width="11.8515625" style="0" customWidth="1"/>
    <col min="7677" max="7677" width="32.421875" style="0" customWidth="1"/>
    <col min="7678" max="7678" width="13.57421875" style="0" customWidth="1"/>
    <col min="7679" max="7679" width="12.7109375" style="0" customWidth="1"/>
    <col min="7680" max="7680" width="7.28125" style="0" customWidth="1"/>
    <col min="7681" max="7681" width="23.57421875" style="0" customWidth="1"/>
    <col min="7682" max="7682" width="26.00390625" style="0" customWidth="1"/>
    <col min="7931" max="7931" width="25.8515625" style="0" customWidth="1"/>
    <col min="7932" max="7932" width="11.8515625" style="0" customWidth="1"/>
    <col min="7933" max="7933" width="32.421875" style="0" customWidth="1"/>
    <col min="7934" max="7934" width="13.57421875" style="0" customWidth="1"/>
    <col min="7935" max="7935" width="12.7109375" style="0" customWidth="1"/>
    <col min="7936" max="7936" width="7.28125" style="0" customWidth="1"/>
    <col min="7937" max="7937" width="23.57421875" style="0" customWidth="1"/>
    <col min="7938" max="7938" width="26.00390625" style="0" customWidth="1"/>
    <col min="8187" max="8187" width="25.8515625" style="0" customWidth="1"/>
    <col min="8188" max="8188" width="11.8515625" style="0" customWidth="1"/>
    <col min="8189" max="8189" width="32.421875" style="0" customWidth="1"/>
    <col min="8190" max="8190" width="13.57421875" style="0" customWidth="1"/>
    <col min="8191" max="8191" width="12.7109375" style="0" customWidth="1"/>
    <col min="8192" max="8192" width="7.28125" style="0" customWidth="1"/>
    <col min="8193" max="8193" width="23.57421875" style="0" customWidth="1"/>
    <col min="8194" max="8194" width="26.00390625" style="0" customWidth="1"/>
    <col min="8443" max="8443" width="25.8515625" style="0" customWidth="1"/>
    <col min="8444" max="8444" width="11.8515625" style="0" customWidth="1"/>
    <col min="8445" max="8445" width="32.421875" style="0" customWidth="1"/>
    <col min="8446" max="8446" width="13.57421875" style="0" customWidth="1"/>
    <col min="8447" max="8447" width="12.7109375" style="0" customWidth="1"/>
    <col min="8448" max="8448" width="7.28125" style="0" customWidth="1"/>
    <col min="8449" max="8449" width="23.57421875" style="0" customWidth="1"/>
    <col min="8450" max="8450" width="26.00390625" style="0" customWidth="1"/>
    <col min="8699" max="8699" width="25.8515625" style="0" customWidth="1"/>
    <col min="8700" max="8700" width="11.8515625" style="0" customWidth="1"/>
    <col min="8701" max="8701" width="32.421875" style="0" customWidth="1"/>
    <col min="8702" max="8702" width="13.57421875" style="0" customWidth="1"/>
    <col min="8703" max="8703" width="12.7109375" style="0" customWidth="1"/>
    <col min="8704" max="8704" width="7.28125" style="0" customWidth="1"/>
    <col min="8705" max="8705" width="23.57421875" style="0" customWidth="1"/>
    <col min="8706" max="8706" width="26.00390625" style="0" customWidth="1"/>
    <col min="8955" max="8955" width="25.8515625" style="0" customWidth="1"/>
    <col min="8956" max="8956" width="11.8515625" style="0" customWidth="1"/>
    <col min="8957" max="8957" width="32.421875" style="0" customWidth="1"/>
    <col min="8958" max="8958" width="13.57421875" style="0" customWidth="1"/>
    <col min="8959" max="8959" width="12.7109375" style="0" customWidth="1"/>
    <col min="8960" max="8960" width="7.28125" style="0" customWidth="1"/>
    <col min="8961" max="8961" width="23.57421875" style="0" customWidth="1"/>
    <col min="8962" max="8962" width="26.00390625" style="0" customWidth="1"/>
    <col min="9211" max="9211" width="25.8515625" style="0" customWidth="1"/>
    <col min="9212" max="9212" width="11.8515625" style="0" customWidth="1"/>
    <col min="9213" max="9213" width="32.421875" style="0" customWidth="1"/>
    <col min="9214" max="9214" width="13.57421875" style="0" customWidth="1"/>
    <col min="9215" max="9215" width="12.7109375" style="0" customWidth="1"/>
    <col min="9216" max="9216" width="7.28125" style="0" customWidth="1"/>
    <col min="9217" max="9217" width="23.57421875" style="0" customWidth="1"/>
    <col min="9218" max="9218" width="26.00390625" style="0" customWidth="1"/>
    <col min="9467" max="9467" width="25.8515625" style="0" customWidth="1"/>
    <col min="9468" max="9468" width="11.8515625" style="0" customWidth="1"/>
    <col min="9469" max="9469" width="32.421875" style="0" customWidth="1"/>
    <col min="9470" max="9470" width="13.57421875" style="0" customWidth="1"/>
    <col min="9471" max="9471" width="12.7109375" style="0" customWidth="1"/>
    <col min="9472" max="9472" width="7.28125" style="0" customWidth="1"/>
    <col min="9473" max="9473" width="23.57421875" style="0" customWidth="1"/>
    <col min="9474" max="9474" width="26.00390625" style="0" customWidth="1"/>
    <col min="9723" max="9723" width="25.8515625" style="0" customWidth="1"/>
    <col min="9724" max="9724" width="11.8515625" style="0" customWidth="1"/>
    <col min="9725" max="9725" width="32.421875" style="0" customWidth="1"/>
    <col min="9726" max="9726" width="13.57421875" style="0" customWidth="1"/>
    <col min="9727" max="9727" width="12.7109375" style="0" customWidth="1"/>
    <col min="9728" max="9728" width="7.28125" style="0" customWidth="1"/>
    <col min="9729" max="9729" width="23.57421875" style="0" customWidth="1"/>
    <col min="9730" max="9730" width="26.00390625" style="0" customWidth="1"/>
    <col min="9979" max="9979" width="25.8515625" style="0" customWidth="1"/>
    <col min="9980" max="9980" width="11.8515625" style="0" customWidth="1"/>
    <col min="9981" max="9981" width="32.421875" style="0" customWidth="1"/>
    <col min="9982" max="9982" width="13.57421875" style="0" customWidth="1"/>
    <col min="9983" max="9983" width="12.7109375" style="0" customWidth="1"/>
    <col min="9984" max="9984" width="7.28125" style="0" customWidth="1"/>
    <col min="9985" max="9985" width="23.57421875" style="0" customWidth="1"/>
    <col min="9986" max="9986" width="26.00390625" style="0" customWidth="1"/>
    <col min="10235" max="10235" width="25.8515625" style="0" customWidth="1"/>
    <col min="10236" max="10236" width="11.8515625" style="0" customWidth="1"/>
    <col min="10237" max="10237" width="32.421875" style="0" customWidth="1"/>
    <col min="10238" max="10238" width="13.57421875" style="0" customWidth="1"/>
    <col min="10239" max="10239" width="12.7109375" style="0" customWidth="1"/>
    <col min="10240" max="10240" width="7.28125" style="0" customWidth="1"/>
    <col min="10241" max="10241" width="23.57421875" style="0" customWidth="1"/>
    <col min="10242" max="10242" width="26.00390625" style="0" customWidth="1"/>
    <col min="10491" max="10491" width="25.8515625" style="0" customWidth="1"/>
    <col min="10492" max="10492" width="11.8515625" style="0" customWidth="1"/>
    <col min="10493" max="10493" width="32.421875" style="0" customWidth="1"/>
    <col min="10494" max="10494" width="13.57421875" style="0" customWidth="1"/>
    <col min="10495" max="10495" width="12.7109375" style="0" customWidth="1"/>
    <col min="10496" max="10496" width="7.28125" style="0" customWidth="1"/>
    <col min="10497" max="10497" width="23.57421875" style="0" customWidth="1"/>
    <col min="10498" max="10498" width="26.00390625" style="0" customWidth="1"/>
    <col min="10747" max="10747" width="25.8515625" style="0" customWidth="1"/>
    <col min="10748" max="10748" width="11.8515625" style="0" customWidth="1"/>
    <col min="10749" max="10749" width="32.421875" style="0" customWidth="1"/>
    <col min="10750" max="10750" width="13.57421875" style="0" customWidth="1"/>
    <col min="10751" max="10751" width="12.7109375" style="0" customWidth="1"/>
    <col min="10752" max="10752" width="7.28125" style="0" customWidth="1"/>
    <col min="10753" max="10753" width="23.57421875" style="0" customWidth="1"/>
    <col min="10754" max="10754" width="26.00390625" style="0" customWidth="1"/>
    <col min="11003" max="11003" width="25.8515625" style="0" customWidth="1"/>
    <col min="11004" max="11004" width="11.8515625" style="0" customWidth="1"/>
    <col min="11005" max="11005" width="32.421875" style="0" customWidth="1"/>
    <col min="11006" max="11006" width="13.57421875" style="0" customWidth="1"/>
    <col min="11007" max="11007" width="12.7109375" style="0" customWidth="1"/>
    <col min="11008" max="11008" width="7.28125" style="0" customWidth="1"/>
    <col min="11009" max="11009" width="23.57421875" style="0" customWidth="1"/>
    <col min="11010" max="11010" width="26.00390625" style="0" customWidth="1"/>
    <col min="11259" max="11259" width="25.8515625" style="0" customWidth="1"/>
    <col min="11260" max="11260" width="11.8515625" style="0" customWidth="1"/>
    <col min="11261" max="11261" width="32.421875" style="0" customWidth="1"/>
    <col min="11262" max="11262" width="13.57421875" style="0" customWidth="1"/>
    <col min="11263" max="11263" width="12.7109375" style="0" customWidth="1"/>
    <col min="11264" max="11264" width="7.28125" style="0" customWidth="1"/>
    <col min="11265" max="11265" width="23.57421875" style="0" customWidth="1"/>
    <col min="11266" max="11266" width="26.00390625" style="0" customWidth="1"/>
    <col min="11515" max="11515" width="25.8515625" style="0" customWidth="1"/>
    <col min="11516" max="11516" width="11.8515625" style="0" customWidth="1"/>
    <col min="11517" max="11517" width="32.421875" style="0" customWidth="1"/>
    <col min="11518" max="11518" width="13.57421875" style="0" customWidth="1"/>
    <col min="11519" max="11519" width="12.7109375" style="0" customWidth="1"/>
    <col min="11520" max="11520" width="7.28125" style="0" customWidth="1"/>
    <col min="11521" max="11521" width="23.57421875" style="0" customWidth="1"/>
    <col min="11522" max="11522" width="26.00390625" style="0" customWidth="1"/>
    <col min="11771" max="11771" width="25.8515625" style="0" customWidth="1"/>
    <col min="11772" max="11772" width="11.8515625" style="0" customWidth="1"/>
    <col min="11773" max="11773" width="32.421875" style="0" customWidth="1"/>
    <col min="11774" max="11774" width="13.57421875" style="0" customWidth="1"/>
    <col min="11775" max="11775" width="12.7109375" style="0" customWidth="1"/>
    <col min="11776" max="11776" width="7.28125" style="0" customWidth="1"/>
    <col min="11777" max="11777" width="23.57421875" style="0" customWidth="1"/>
    <col min="11778" max="11778" width="26.00390625" style="0" customWidth="1"/>
    <col min="12027" max="12027" width="25.8515625" style="0" customWidth="1"/>
    <col min="12028" max="12028" width="11.8515625" style="0" customWidth="1"/>
    <col min="12029" max="12029" width="32.421875" style="0" customWidth="1"/>
    <col min="12030" max="12030" width="13.57421875" style="0" customWidth="1"/>
    <col min="12031" max="12031" width="12.7109375" style="0" customWidth="1"/>
    <col min="12032" max="12032" width="7.28125" style="0" customWidth="1"/>
    <col min="12033" max="12033" width="23.57421875" style="0" customWidth="1"/>
    <col min="12034" max="12034" width="26.00390625" style="0" customWidth="1"/>
    <col min="12283" max="12283" width="25.8515625" style="0" customWidth="1"/>
    <col min="12284" max="12284" width="11.8515625" style="0" customWidth="1"/>
    <col min="12285" max="12285" width="32.421875" style="0" customWidth="1"/>
    <col min="12286" max="12286" width="13.57421875" style="0" customWidth="1"/>
    <col min="12287" max="12287" width="12.7109375" style="0" customWidth="1"/>
    <col min="12288" max="12288" width="7.28125" style="0" customWidth="1"/>
    <col min="12289" max="12289" width="23.57421875" style="0" customWidth="1"/>
    <col min="12290" max="12290" width="26.00390625" style="0" customWidth="1"/>
    <col min="12539" max="12539" width="25.8515625" style="0" customWidth="1"/>
    <col min="12540" max="12540" width="11.8515625" style="0" customWidth="1"/>
    <col min="12541" max="12541" width="32.421875" style="0" customWidth="1"/>
    <col min="12542" max="12542" width="13.57421875" style="0" customWidth="1"/>
    <col min="12543" max="12543" width="12.7109375" style="0" customWidth="1"/>
    <col min="12544" max="12544" width="7.28125" style="0" customWidth="1"/>
    <col min="12545" max="12545" width="23.57421875" style="0" customWidth="1"/>
    <col min="12546" max="12546" width="26.00390625" style="0" customWidth="1"/>
    <col min="12795" max="12795" width="25.8515625" style="0" customWidth="1"/>
    <col min="12796" max="12796" width="11.8515625" style="0" customWidth="1"/>
    <col min="12797" max="12797" width="32.421875" style="0" customWidth="1"/>
    <col min="12798" max="12798" width="13.57421875" style="0" customWidth="1"/>
    <col min="12799" max="12799" width="12.7109375" style="0" customWidth="1"/>
    <col min="12800" max="12800" width="7.28125" style="0" customWidth="1"/>
    <col min="12801" max="12801" width="23.57421875" style="0" customWidth="1"/>
    <col min="12802" max="12802" width="26.00390625" style="0" customWidth="1"/>
    <col min="13051" max="13051" width="25.8515625" style="0" customWidth="1"/>
    <col min="13052" max="13052" width="11.8515625" style="0" customWidth="1"/>
    <col min="13053" max="13053" width="32.421875" style="0" customWidth="1"/>
    <col min="13054" max="13054" width="13.57421875" style="0" customWidth="1"/>
    <col min="13055" max="13055" width="12.7109375" style="0" customWidth="1"/>
    <col min="13056" max="13056" width="7.28125" style="0" customWidth="1"/>
    <col min="13057" max="13057" width="23.57421875" style="0" customWidth="1"/>
    <col min="13058" max="13058" width="26.00390625" style="0" customWidth="1"/>
    <col min="13307" max="13307" width="25.8515625" style="0" customWidth="1"/>
    <col min="13308" max="13308" width="11.8515625" style="0" customWidth="1"/>
    <col min="13309" max="13309" width="32.421875" style="0" customWidth="1"/>
    <col min="13310" max="13310" width="13.57421875" style="0" customWidth="1"/>
    <col min="13311" max="13311" width="12.7109375" style="0" customWidth="1"/>
    <col min="13312" max="13312" width="7.28125" style="0" customWidth="1"/>
    <col min="13313" max="13313" width="23.57421875" style="0" customWidth="1"/>
    <col min="13314" max="13314" width="26.00390625" style="0" customWidth="1"/>
    <col min="13563" max="13563" width="25.8515625" style="0" customWidth="1"/>
    <col min="13564" max="13564" width="11.8515625" style="0" customWidth="1"/>
    <col min="13565" max="13565" width="32.421875" style="0" customWidth="1"/>
    <col min="13566" max="13566" width="13.57421875" style="0" customWidth="1"/>
    <col min="13567" max="13567" width="12.7109375" style="0" customWidth="1"/>
    <col min="13568" max="13568" width="7.28125" style="0" customWidth="1"/>
    <col min="13569" max="13569" width="23.57421875" style="0" customWidth="1"/>
    <col min="13570" max="13570" width="26.00390625" style="0" customWidth="1"/>
    <col min="13819" max="13819" width="25.8515625" style="0" customWidth="1"/>
    <col min="13820" max="13820" width="11.8515625" style="0" customWidth="1"/>
    <col min="13821" max="13821" width="32.421875" style="0" customWidth="1"/>
    <col min="13822" max="13822" width="13.57421875" style="0" customWidth="1"/>
    <col min="13823" max="13823" width="12.7109375" style="0" customWidth="1"/>
    <col min="13824" max="13824" width="7.28125" style="0" customWidth="1"/>
    <col min="13825" max="13825" width="23.57421875" style="0" customWidth="1"/>
    <col min="13826" max="13826" width="26.00390625" style="0" customWidth="1"/>
    <col min="14075" max="14075" width="25.8515625" style="0" customWidth="1"/>
    <col min="14076" max="14076" width="11.8515625" style="0" customWidth="1"/>
    <col min="14077" max="14077" width="32.421875" style="0" customWidth="1"/>
    <col min="14078" max="14078" width="13.57421875" style="0" customWidth="1"/>
    <col min="14079" max="14079" width="12.7109375" style="0" customWidth="1"/>
    <col min="14080" max="14080" width="7.28125" style="0" customWidth="1"/>
    <col min="14081" max="14081" width="23.57421875" style="0" customWidth="1"/>
    <col min="14082" max="14082" width="26.00390625" style="0" customWidth="1"/>
    <col min="14331" max="14331" width="25.8515625" style="0" customWidth="1"/>
    <col min="14332" max="14332" width="11.8515625" style="0" customWidth="1"/>
    <col min="14333" max="14333" width="32.421875" style="0" customWidth="1"/>
    <col min="14334" max="14334" width="13.57421875" style="0" customWidth="1"/>
    <col min="14335" max="14335" width="12.7109375" style="0" customWidth="1"/>
    <col min="14336" max="14336" width="7.28125" style="0" customWidth="1"/>
    <col min="14337" max="14337" width="23.57421875" style="0" customWidth="1"/>
    <col min="14338" max="14338" width="26.00390625" style="0" customWidth="1"/>
    <col min="14587" max="14587" width="25.8515625" style="0" customWidth="1"/>
    <col min="14588" max="14588" width="11.8515625" style="0" customWidth="1"/>
    <col min="14589" max="14589" width="32.421875" style="0" customWidth="1"/>
    <col min="14590" max="14590" width="13.57421875" style="0" customWidth="1"/>
    <col min="14591" max="14591" width="12.7109375" style="0" customWidth="1"/>
    <col min="14592" max="14592" width="7.28125" style="0" customWidth="1"/>
    <col min="14593" max="14593" width="23.57421875" style="0" customWidth="1"/>
    <col min="14594" max="14594" width="26.00390625" style="0" customWidth="1"/>
    <col min="14843" max="14843" width="25.8515625" style="0" customWidth="1"/>
    <col min="14844" max="14844" width="11.8515625" style="0" customWidth="1"/>
    <col min="14845" max="14845" width="32.421875" style="0" customWidth="1"/>
    <col min="14846" max="14846" width="13.57421875" style="0" customWidth="1"/>
    <col min="14847" max="14847" width="12.7109375" style="0" customWidth="1"/>
    <col min="14848" max="14848" width="7.28125" style="0" customWidth="1"/>
    <col min="14849" max="14849" width="23.57421875" style="0" customWidth="1"/>
    <col min="14850" max="14850" width="26.00390625" style="0" customWidth="1"/>
    <col min="15099" max="15099" width="25.8515625" style="0" customWidth="1"/>
    <col min="15100" max="15100" width="11.8515625" style="0" customWidth="1"/>
    <col min="15101" max="15101" width="32.421875" style="0" customWidth="1"/>
    <col min="15102" max="15102" width="13.57421875" style="0" customWidth="1"/>
    <col min="15103" max="15103" width="12.7109375" style="0" customWidth="1"/>
    <col min="15104" max="15104" width="7.28125" style="0" customWidth="1"/>
    <col min="15105" max="15105" width="23.57421875" style="0" customWidth="1"/>
    <col min="15106" max="15106" width="26.00390625" style="0" customWidth="1"/>
    <col min="15355" max="15355" width="25.8515625" style="0" customWidth="1"/>
    <col min="15356" max="15356" width="11.8515625" style="0" customWidth="1"/>
    <col min="15357" max="15357" width="32.421875" style="0" customWidth="1"/>
    <col min="15358" max="15358" width="13.57421875" style="0" customWidth="1"/>
    <col min="15359" max="15359" width="12.7109375" style="0" customWidth="1"/>
    <col min="15360" max="15360" width="7.28125" style="0" customWidth="1"/>
    <col min="15361" max="15361" width="23.57421875" style="0" customWidth="1"/>
    <col min="15362" max="15362" width="26.00390625" style="0" customWidth="1"/>
    <col min="15611" max="15611" width="25.8515625" style="0" customWidth="1"/>
    <col min="15612" max="15612" width="11.8515625" style="0" customWidth="1"/>
    <col min="15613" max="15613" width="32.421875" style="0" customWidth="1"/>
    <col min="15614" max="15614" width="13.57421875" style="0" customWidth="1"/>
    <col min="15615" max="15615" width="12.7109375" style="0" customWidth="1"/>
    <col min="15616" max="15616" width="7.28125" style="0" customWidth="1"/>
    <col min="15617" max="15617" width="23.57421875" style="0" customWidth="1"/>
    <col min="15618" max="15618" width="26.00390625" style="0" customWidth="1"/>
    <col min="15867" max="15867" width="25.8515625" style="0" customWidth="1"/>
    <col min="15868" max="15868" width="11.8515625" style="0" customWidth="1"/>
    <col min="15869" max="15869" width="32.421875" style="0" customWidth="1"/>
    <col min="15870" max="15870" width="13.57421875" style="0" customWidth="1"/>
    <col min="15871" max="15871" width="12.7109375" style="0" customWidth="1"/>
    <col min="15872" max="15872" width="7.28125" style="0" customWidth="1"/>
    <col min="15873" max="15873" width="23.57421875" style="0" customWidth="1"/>
    <col min="15874" max="15874" width="26.00390625" style="0" customWidth="1"/>
    <col min="16123" max="16123" width="25.8515625" style="0" customWidth="1"/>
    <col min="16124" max="16124" width="11.8515625" style="0" customWidth="1"/>
    <col min="16125" max="16125" width="32.421875" style="0" customWidth="1"/>
    <col min="16126" max="16126" width="13.57421875" style="0" customWidth="1"/>
    <col min="16127" max="16127" width="12.7109375" style="0" customWidth="1"/>
    <col min="16128" max="16128" width="7.28125" style="0" customWidth="1"/>
    <col min="16129" max="16129" width="23.57421875" style="0" customWidth="1"/>
    <col min="16130" max="16130" width="26.00390625" style="0" customWidth="1"/>
  </cols>
  <sheetData>
    <row r="1" spans="1:7" ht="27" customHeight="1">
      <c r="A1" s="31"/>
      <c r="B1" s="22" t="s">
        <v>68</v>
      </c>
      <c r="C1" s="22" t="s">
        <v>69</v>
      </c>
      <c r="D1" s="22"/>
      <c r="E1" s="23" t="s">
        <v>70</v>
      </c>
      <c r="F1" s="35" t="s">
        <v>71</v>
      </c>
      <c r="G1" s="36"/>
    </row>
    <row r="2" spans="1:8" ht="24.75" customHeight="1">
      <c r="A2" s="55" t="s">
        <v>73</v>
      </c>
      <c r="B2" s="28">
        <v>346</v>
      </c>
      <c r="C2" s="27" t="s">
        <v>112</v>
      </c>
      <c r="D2" s="65" t="s">
        <v>133</v>
      </c>
      <c r="E2" s="75">
        <v>12427.92</v>
      </c>
      <c r="F2" s="101">
        <v>39115</v>
      </c>
      <c r="G2" s="37" t="s">
        <v>90</v>
      </c>
      <c r="H2" s="50"/>
    </row>
    <row r="3" spans="1:8" ht="23.25" customHeight="1">
      <c r="A3" s="55" t="s">
        <v>73</v>
      </c>
      <c r="B3" s="28" t="s">
        <v>72</v>
      </c>
      <c r="C3" s="53" t="s">
        <v>186</v>
      </c>
      <c r="D3" s="65" t="s">
        <v>63</v>
      </c>
      <c r="E3" s="75">
        <v>615.77</v>
      </c>
      <c r="F3" s="49">
        <v>5305789</v>
      </c>
      <c r="G3" s="37" t="s">
        <v>90</v>
      </c>
      <c r="H3" s="63"/>
    </row>
    <row r="4" spans="1:9" ht="23.25" customHeight="1">
      <c r="A4" s="55" t="s">
        <v>73</v>
      </c>
      <c r="B4" s="28" t="s">
        <v>72</v>
      </c>
      <c r="C4" s="53" t="s">
        <v>186</v>
      </c>
      <c r="D4" s="65" t="s">
        <v>63</v>
      </c>
      <c r="E4" s="75">
        <v>198.63</v>
      </c>
      <c r="F4" s="49">
        <v>5302622</v>
      </c>
      <c r="G4" s="37" t="s">
        <v>90</v>
      </c>
      <c r="H4" s="63"/>
      <c r="I4" s="14"/>
    </row>
    <row r="5" spans="1:7" ht="23.25" customHeight="1">
      <c r="A5" s="55" t="s">
        <v>79</v>
      </c>
      <c r="B5" s="28">
        <v>4002</v>
      </c>
      <c r="C5" s="27" t="s">
        <v>111</v>
      </c>
      <c r="D5" s="65" t="s">
        <v>134</v>
      </c>
      <c r="E5" s="76">
        <v>5880</v>
      </c>
      <c r="F5" s="101">
        <v>39115</v>
      </c>
      <c r="G5" s="37" t="s">
        <v>90</v>
      </c>
    </row>
    <row r="6" spans="1:7" ht="23.25" customHeight="1">
      <c r="A6" s="55" t="s">
        <v>79</v>
      </c>
      <c r="B6" s="28">
        <v>198</v>
      </c>
      <c r="C6" s="27" t="s">
        <v>155</v>
      </c>
      <c r="D6" s="65" t="s">
        <v>156</v>
      </c>
      <c r="E6" s="76">
        <v>1182.51</v>
      </c>
      <c r="F6" s="101">
        <v>39115</v>
      </c>
      <c r="G6" s="37" t="s">
        <v>90</v>
      </c>
    </row>
    <row r="7" spans="1:7" ht="23.25" customHeight="1">
      <c r="A7" s="55" t="s">
        <v>79</v>
      </c>
      <c r="B7" s="28" t="s">
        <v>72</v>
      </c>
      <c r="C7" s="53" t="s">
        <v>186</v>
      </c>
      <c r="D7" s="65" t="s">
        <v>63</v>
      </c>
      <c r="E7" s="76">
        <v>18.9</v>
      </c>
      <c r="F7" s="49">
        <v>5306359</v>
      </c>
      <c r="G7" s="37" t="s">
        <v>90</v>
      </c>
    </row>
    <row r="8" spans="1:7" ht="23.25" customHeight="1">
      <c r="A8" s="55" t="s">
        <v>79</v>
      </c>
      <c r="B8" s="28" t="s">
        <v>72</v>
      </c>
      <c r="C8" s="53" t="s">
        <v>186</v>
      </c>
      <c r="D8" s="65" t="s">
        <v>63</v>
      </c>
      <c r="E8" s="76">
        <v>58.59</v>
      </c>
      <c r="F8" s="49">
        <v>5306368</v>
      </c>
      <c r="G8" s="37" t="s">
        <v>90</v>
      </c>
    </row>
    <row r="9" spans="1:7" ht="23.25" customHeight="1">
      <c r="A9" s="55" t="s">
        <v>80</v>
      </c>
      <c r="B9" s="28">
        <v>4397</v>
      </c>
      <c r="C9" s="53" t="s">
        <v>81</v>
      </c>
      <c r="D9" s="66" t="s">
        <v>135</v>
      </c>
      <c r="E9" s="76">
        <v>1879.8</v>
      </c>
      <c r="F9" s="101">
        <v>39115</v>
      </c>
      <c r="G9" s="37" t="s">
        <v>90</v>
      </c>
    </row>
    <row r="10" spans="1:7" ht="23.25" customHeight="1">
      <c r="A10" s="55" t="s">
        <v>80</v>
      </c>
      <c r="B10" s="28" t="s">
        <v>72</v>
      </c>
      <c r="C10" s="53" t="s">
        <v>186</v>
      </c>
      <c r="D10" s="65" t="s">
        <v>63</v>
      </c>
      <c r="E10" s="76">
        <v>93.14</v>
      </c>
      <c r="F10" s="49">
        <v>5300699</v>
      </c>
      <c r="G10" s="37" t="s">
        <v>90</v>
      </c>
    </row>
    <row r="11" spans="1:7" ht="23.25" customHeight="1">
      <c r="A11" s="55" t="s">
        <v>80</v>
      </c>
      <c r="B11" s="28" t="s">
        <v>72</v>
      </c>
      <c r="C11" s="53" t="s">
        <v>186</v>
      </c>
      <c r="D11" s="65" t="s">
        <v>63</v>
      </c>
      <c r="E11" s="76">
        <v>30.04</v>
      </c>
      <c r="F11" s="49">
        <v>5308634</v>
      </c>
      <c r="G11" s="37" t="s">
        <v>90</v>
      </c>
    </row>
    <row r="12" spans="1:7" ht="23.25" customHeight="1">
      <c r="A12" s="29" t="s">
        <v>82</v>
      </c>
      <c r="B12" s="28">
        <v>62</v>
      </c>
      <c r="C12" s="53" t="s">
        <v>113</v>
      </c>
      <c r="D12" s="66" t="s">
        <v>136</v>
      </c>
      <c r="E12" s="76">
        <v>4176.71</v>
      </c>
      <c r="F12" s="49">
        <v>7786220</v>
      </c>
      <c r="G12" s="37" t="s">
        <v>90</v>
      </c>
    </row>
    <row r="13" spans="1:7" ht="23.25" customHeight="1">
      <c r="A13" s="29" t="s">
        <v>82</v>
      </c>
      <c r="B13" s="28" t="s">
        <v>72</v>
      </c>
      <c r="C13" s="53" t="s">
        <v>186</v>
      </c>
      <c r="D13" s="65" t="s">
        <v>63</v>
      </c>
      <c r="E13" s="76">
        <v>66.76</v>
      </c>
      <c r="F13" s="49">
        <v>5300082</v>
      </c>
      <c r="G13" s="37" t="s">
        <v>90</v>
      </c>
    </row>
    <row r="14" spans="1:7" ht="23.25" customHeight="1">
      <c r="A14" s="29" t="s">
        <v>82</v>
      </c>
      <c r="B14" s="28" t="s">
        <v>72</v>
      </c>
      <c r="C14" s="53" t="s">
        <v>186</v>
      </c>
      <c r="D14" s="65" t="s">
        <v>63</v>
      </c>
      <c r="E14" s="76">
        <v>206.96</v>
      </c>
      <c r="F14" s="49">
        <v>5302302</v>
      </c>
      <c r="G14" s="37" t="s">
        <v>90</v>
      </c>
    </row>
    <row r="15" spans="1:7" ht="23.25" customHeight="1">
      <c r="A15" s="29" t="s">
        <v>84</v>
      </c>
      <c r="B15" s="28">
        <v>50</v>
      </c>
      <c r="C15" s="53" t="s">
        <v>189</v>
      </c>
      <c r="D15" s="66" t="s">
        <v>190</v>
      </c>
      <c r="E15" s="75">
        <v>5162.41</v>
      </c>
      <c r="F15" s="101">
        <v>39115</v>
      </c>
      <c r="G15" s="37" t="s">
        <v>90</v>
      </c>
    </row>
    <row r="16" spans="1:7" ht="27" customHeight="1">
      <c r="A16" s="29" t="s">
        <v>84</v>
      </c>
      <c r="B16" s="28">
        <v>52</v>
      </c>
      <c r="C16" s="53" t="s">
        <v>189</v>
      </c>
      <c r="D16" s="66" t="s">
        <v>190</v>
      </c>
      <c r="E16" s="75">
        <v>826.2</v>
      </c>
      <c r="F16" s="101">
        <v>39115</v>
      </c>
      <c r="G16" s="37" t="s">
        <v>90</v>
      </c>
    </row>
    <row r="17" spans="1:11" ht="23.25" customHeight="1">
      <c r="A17" s="29" t="s">
        <v>97</v>
      </c>
      <c r="B17" s="28">
        <v>659</v>
      </c>
      <c r="C17" s="53" t="s">
        <v>129</v>
      </c>
      <c r="D17" s="66" t="s">
        <v>137</v>
      </c>
      <c r="E17" s="75">
        <v>6323.14</v>
      </c>
      <c r="F17" s="101">
        <v>39115</v>
      </c>
      <c r="G17" s="37" t="s">
        <v>90</v>
      </c>
      <c r="J17" s="34"/>
      <c r="K17" s="14"/>
    </row>
    <row r="18" spans="1:11" ht="23.25" customHeight="1">
      <c r="A18" s="29" t="s">
        <v>97</v>
      </c>
      <c r="B18" s="28" t="s">
        <v>72</v>
      </c>
      <c r="C18" s="53" t="s">
        <v>186</v>
      </c>
      <c r="D18" s="65" t="s">
        <v>63</v>
      </c>
      <c r="E18" s="75">
        <v>101.06</v>
      </c>
      <c r="F18" s="49">
        <v>5309792</v>
      </c>
      <c r="G18" s="37" t="s">
        <v>90</v>
      </c>
      <c r="J18" s="34"/>
      <c r="K18" s="14"/>
    </row>
    <row r="19" spans="1:11" ht="24" customHeight="1">
      <c r="A19" s="29" t="s">
        <v>97</v>
      </c>
      <c r="B19" s="28" t="s">
        <v>72</v>
      </c>
      <c r="C19" s="53" t="s">
        <v>186</v>
      </c>
      <c r="D19" s="65" t="s">
        <v>63</v>
      </c>
      <c r="E19" s="75">
        <v>313.3</v>
      </c>
      <c r="F19" s="49">
        <v>5305380</v>
      </c>
      <c r="G19" s="37" t="s">
        <v>90</v>
      </c>
      <c r="J19" s="34"/>
      <c r="K19" s="14"/>
    </row>
    <row r="20" spans="1:11" ht="24" customHeight="1">
      <c r="A20" s="29" t="s">
        <v>160</v>
      </c>
      <c r="B20" s="28">
        <v>77</v>
      </c>
      <c r="C20" s="53" t="s">
        <v>162</v>
      </c>
      <c r="D20" s="66" t="s">
        <v>161</v>
      </c>
      <c r="E20" s="75">
        <v>1250</v>
      </c>
      <c r="F20" s="101">
        <v>39115</v>
      </c>
      <c r="G20" s="37" t="s">
        <v>90</v>
      </c>
      <c r="J20" s="34"/>
      <c r="K20" s="14"/>
    </row>
    <row r="21" spans="1:11" ht="24" customHeight="1">
      <c r="A21" s="29" t="s">
        <v>119</v>
      </c>
      <c r="B21" s="28">
        <v>128</v>
      </c>
      <c r="C21" s="53" t="s">
        <v>120</v>
      </c>
      <c r="D21" s="66" t="s">
        <v>138</v>
      </c>
      <c r="E21" s="75">
        <v>2164.61</v>
      </c>
      <c r="F21" s="101">
        <v>39115</v>
      </c>
      <c r="G21" s="37" t="s">
        <v>90</v>
      </c>
      <c r="J21" s="34"/>
      <c r="K21" s="14"/>
    </row>
    <row r="22" spans="1:11" ht="24" customHeight="1">
      <c r="A22" s="29" t="s">
        <v>119</v>
      </c>
      <c r="B22" s="28" t="s">
        <v>72</v>
      </c>
      <c r="C22" s="53" t="s">
        <v>186</v>
      </c>
      <c r="D22" s="65" t="s">
        <v>63</v>
      </c>
      <c r="E22" s="75">
        <v>107.24</v>
      </c>
      <c r="F22" s="49">
        <v>5300989</v>
      </c>
      <c r="G22" s="37" t="s">
        <v>90</v>
      </c>
      <c r="J22" s="34"/>
      <c r="K22" s="14"/>
    </row>
    <row r="23" spans="1:11" ht="24" customHeight="1">
      <c r="A23" s="29" t="s">
        <v>119</v>
      </c>
      <c r="B23" s="28" t="s">
        <v>72</v>
      </c>
      <c r="C23" s="53" t="s">
        <v>186</v>
      </c>
      <c r="D23" s="65" t="s">
        <v>63</v>
      </c>
      <c r="E23" s="75">
        <v>34.6</v>
      </c>
      <c r="F23" s="49">
        <v>5302980</v>
      </c>
      <c r="G23" s="37" t="s">
        <v>90</v>
      </c>
      <c r="J23" s="34"/>
      <c r="K23" s="14"/>
    </row>
    <row r="24" spans="1:11" ht="21.75" customHeight="1">
      <c r="A24" s="32"/>
      <c r="B24" s="39"/>
      <c r="C24" s="33"/>
      <c r="D24" s="67"/>
      <c r="E24" s="79">
        <f>SUM(E2:E23)</f>
        <v>43118.28999999999</v>
      </c>
      <c r="F24" s="28"/>
      <c r="G24" s="40"/>
      <c r="J24" s="34"/>
      <c r="K24" s="14"/>
    </row>
    <row r="25" spans="1:11" ht="24.75" customHeight="1">
      <c r="A25" s="55" t="s">
        <v>73</v>
      </c>
      <c r="B25" s="28">
        <v>8275</v>
      </c>
      <c r="C25" s="27" t="s">
        <v>151</v>
      </c>
      <c r="D25" s="65" t="s">
        <v>145</v>
      </c>
      <c r="E25" s="75">
        <v>1513.87</v>
      </c>
      <c r="F25" s="28">
        <v>1621</v>
      </c>
      <c r="G25" s="37" t="s">
        <v>196</v>
      </c>
      <c r="J25" s="34"/>
      <c r="K25" s="14"/>
    </row>
    <row r="26" spans="1:11" ht="23.25" customHeight="1">
      <c r="A26" s="55" t="s">
        <v>73</v>
      </c>
      <c r="B26" s="28">
        <v>8274</v>
      </c>
      <c r="C26" s="27" t="s">
        <v>151</v>
      </c>
      <c r="D26" s="65" t="s">
        <v>145</v>
      </c>
      <c r="E26" s="75">
        <v>1513.87</v>
      </c>
      <c r="F26" s="28">
        <v>1618</v>
      </c>
      <c r="G26" s="37" t="s">
        <v>196</v>
      </c>
      <c r="J26" s="34"/>
      <c r="K26" s="14"/>
    </row>
    <row r="27" spans="1:11" ht="23.25" customHeight="1">
      <c r="A27" s="55" t="s">
        <v>174</v>
      </c>
      <c r="B27" s="28">
        <v>4005</v>
      </c>
      <c r="C27" s="27" t="s">
        <v>111</v>
      </c>
      <c r="D27" s="65" t="s">
        <v>134</v>
      </c>
      <c r="E27" s="75">
        <v>524.19</v>
      </c>
      <c r="F27" s="28">
        <v>39110</v>
      </c>
      <c r="G27" s="37" t="s">
        <v>196</v>
      </c>
      <c r="J27" s="34"/>
      <c r="K27" s="14"/>
    </row>
    <row r="28" spans="1:11" ht="23.25" customHeight="1">
      <c r="A28" s="29" t="s">
        <v>83</v>
      </c>
      <c r="B28" s="28">
        <v>69191</v>
      </c>
      <c r="C28" s="27" t="s">
        <v>249</v>
      </c>
      <c r="D28" s="65" t="s">
        <v>250</v>
      </c>
      <c r="E28" s="75">
        <v>1026.67</v>
      </c>
      <c r="F28" s="28">
        <v>1608</v>
      </c>
      <c r="G28" s="37" t="s">
        <v>196</v>
      </c>
      <c r="J28" s="34"/>
      <c r="K28" s="14"/>
    </row>
    <row r="29" spans="1:11" ht="25.5" customHeight="1">
      <c r="A29" s="29" t="s">
        <v>83</v>
      </c>
      <c r="B29" s="28" t="s">
        <v>128</v>
      </c>
      <c r="C29" s="53" t="s">
        <v>152</v>
      </c>
      <c r="D29" s="66" t="s">
        <v>140</v>
      </c>
      <c r="E29" s="75">
        <v>383.29</v>
      </c>
      <c r="F29" s="28">
        <v>1607</v>
      </c>
      <c r="G29" s="37" t="s">
        <v>196</v>
      </c>
      <c r="I29" s="14"/>
      <c r="J29" s="34"/>
      <c r="K29" s="14"/>
    </row>
    <row r="30" spans="1:11" ht="17.1" customHeight="1">
      <c r="A30" s="45"/>
      <c r="B30" s="46"/>
      <c r="C30" s="47"/>
      <c r="D30" s="68"/>
      <c r="E30" s="80">
        <f>SUM(E25:E29)</f>
        <v>4961.89</v>
      </c>
      <c r="F30" s="28"/>
      <c r="G30" s="48"/>
      <c r="I30" s="14"/>
      <c r="J30" s="34"/>
      <c r="K30" s="14"/>
    </row>
    <row r="31" spans="1:8" ht="24.75" customHeight="1">
      <c r="A31" s="29" t="s">
        <v>83</v>
      </c>
      <c r="B31" s="43" t="s">
        <v>75</v>
      </c>
      <c r="C31" s="53" t="s">
        <v>282</v>
      </c>
      <c r="D31" s="65"/>
      <c r="E31" s="75">
        <v>623.04</v>
      </c>
      <c r="F31" s="28">
        <v>165</v>
      </c>
      <c r="G31" s="37" t="s">
        <v>92</v>
      </c>
      <c r="H31" s="62"/>
    </row>
    <row r="32" spans="1:8" ht="24.75" customHeight="1">
      <c r="A32" s="29" t="s">
        <v>83</v>
      </c>
      <c r="B32" s="43" t="s">
        <v>75</v>
      </c>
      <c r="C32" s="53" t="s">
        <v>282</v>
      </c>
      <c r="D32" s="65"/>
      <c r="E32" s="75">
        <v>623.04</v>
      </c>
      <c r="F32" s="28">
        <v>165</v>
      </c>
      <c r="G32" s="37" t="s">
        <v>92</v>
      </c>
      <c r="H32" s="62"/>
    </row>
    <row r="33" spans="1:8" ht="24.75" customHeight="1">
      <c r="A33" s="29" t="s">
        <v>83</v>
      </c>
      <c r="B33" s="43" t="s">
        <v>75</v>
      </c>
      <c r="C33" s="53" t="s">
        <v>282</v>
      </c>
      <c r="D33" s="66"/>
      <c r="E33" s="75">
        <v>623.04</v>
      </c>
      <c r="F33" s="28">
        <v>165</v>
      </c>
      <c r="G33" s="37" t="s">
        <v>92</v>
      </c>
      <c r="H33" s="62"/>
    </row>
    <row r="34" spans="1:7" ht="24.75" customHeight="1">
      <c r="A34" s="29" t="s">
        <v>83</v>
      </c>
      <c r="B34" s="43" t="s">
        <v>75</v>
      </c>
      <c r="C34" s="53" t="s">
        <v>282</v>
      </c>
      <c r="D34" s="65"/>
      <c r="E34" s="75">
        <v>582.5</v>
      </c>
      <c r="F34" s="28">
        <v>165</v>
      </c>
      <c r="G34" s="37" t="s">
        <v>92</v>
      </c>
    </row>
    <row r="35" spans="1:7" ht="24.75" customHeight="1">
      <c r="A35" s="29" t="s">
        <v>83</v>
      </c>
      <c r="B35" s="43" t="s">
        <v>75</v>
      </c>
      <c r="C35" s="53" t="s">
        <v>282</v>
      </c>
      <c r="D35" s="65"/>
      <c r="E35" s="75">
        <v>895.9</v>
      </c>
      <c r="F35" s="28">
        <v>165</v>
      </c>
      <c r="G35" s="37" t="s">
        <v>92</v>
      </c>
    </row>
    <row r="36" spans="1:9" ht="24.75" customHeight="1">
      <c r="A36" s="29" t="s">
        <v>83</v>
      </c>
      <c r="B36" s="28" t="s">
        <v>77</v>
      </c>
      <c r="C36" s="27" t="s">
        <v>78</v>
      </c>
      <c r="D36" s="65"/>
      <c r="E36" s="75">
        <f>216.2+78.73</f>
        <v>294.93</v>
      </c>
      <c r="F36" s="101">
        <v>391079</v>
      </c>
      <c r="G36" s="37" t="s">
        <v>92</v>
      </c>
      <c r="H36" s="50"/>
      <c r="I36" s="14"/>
    </row>
    <row r="37" spans="1:7" ht="24.75" customHeight="1">
      <c r="A37" s="29" t="s">
        <v>83</v>
      </c>
      <c r="B37" s="28" t="s">
        <v>76</v>
      </c>
      <c r="C37" s="53" t="s">
        <v>186</v>
      </c>
      <c r="D37" s="65"/>
      <c r="E37" s="75">
        <f>231.56+80.39</f>
        <v>311.95</v>
      </c>
      <c r="F37" s="28">
        <v>391823</v>
      </c>
      <c r="G37" s="37" t="s">
        <v>92</v>
      </c>
    </row>
    <row r="38" spans="1:7" ht="24.75" customHeight="1">
      <c r="A38" s="29" t="s">
        <v>83</v>
      </c>
      <c r="B38" s="61" t="s">
        <v>247</v>
      </c>
      <c r="C38" s="27" t="s">
        <v>91</v>
      </c>
      <c r="D38" s="65" t="s">
        <v>139</v>
      </c>
      <c r="E38" s="75">
        <v>516.69</v>
      </c>
      <c r="F38" s="28">
        <v>1614</v>
      </c>
      <c r="G38" s="37" t="s">
        <v>92</v>
      </c>
    </row>
    <row r="39" spans="1:7" ht="24.75" customHeight="1">
      <c r="A39" s="29" t="s">
        <v>85</v>
      </c>
      <c r="B39" s="43" t="s">
        <v>75</v>
      </c>
      <c r="C39" s="53" t="s">
        <v>282</v>
      </c>
      <c r="D39" s="65"/>
      <c r="E39" s="75">
        <v>1323.39</v>
      </c>
      <c r="F39" s="28">
        <v>165</v>
      </c>
      <c r="G39" s="37" t="s">
        <v>92</v>
      </c>
    </row>
    <row r="40" spans="1:9" ht="24.75" customHeight="1">
      <c r="A40" s="29" t="s">
        <v>85</v>
      </c>
      <c r="B40" s="43" t="s">
        <v>75</v>
      </c>
      <c r="C40" s="53" t="s">
        <v>282</v>
      </c>
      <c r="D40" s="65"/>
      <c r="E40" s="75">
        <v>833.51</v>
      </c>
      <c r="F40" s="28">
        <v>165</v>
      </c>
      <c r="G40" s="37" t="s">
        <v>92</v>
      </c>
      <c r="I40" s="34"/>
    </row>
    <row r="41" spans="1:9" ht="24.75" customHeight="1">
      <c r="A41" s="29" t="s">
        <v>85</v>
      </c>
      <c r="B41" s="43" t="s">
        <v>75</v>
      </c>
      <c r="C41" s="53" t="s">
        <v>282</v>
      </c>
      <c r="D41" s="65"/>
      <c r="E41" s="75">
        <v>738.28</v>
      </c>
      <c r="F41" s="28">
        <v>165</v>
      </c>
      <c r="G41" s="37" t="s">
        <v>92</v>
      </c>
      <c r="I41" s="34"/>
    </row>
    <row r="42" spans="1:7" ht="24.75" customHeight="1">
      <c r="A42" s="29" t="s">
        <v>85</v>
      </c>
      <c r="B42" s="43" t="s">
        <v>75</v>
      </c>
      <c r="C42" s="53" t="s">
        <v>282</v>
      </c>
      <c r="D42" s="65"/>
      <c r="E42" s="75">
        <v>898.9</v>
      </c>
      <c r="F42" s="28">
        <v>165</v>
      </c>
      <c r="G42" s="37" t="s">
        <v>92</v>
      </c>
    </row>
    <row r="43" spans="1:9" ht="24.75" customHeight="1">
      <c r="A43" s="29" t="s">
        <v>85</v>
      </c>
      <c r="B43" s="43" t="s">
        <v>75</v>
      </c>
      <c r="C43" s="53" t="s">
        <v>282</v>
      </c>
      <c r="D43" s="65"/>
      <c r="E43" s="75">
        <v>805.93</v>
      </c>
      <c r="F43" s="28">
        <v>165</v>
      </c>
      <c r="G43" s="37" t="s">
        <v>92</v>
      </c>
      <c r="I43" s="34"/>
    </row>
    <row r="44" spans="1:9" ht="24.75" customHeight="1">
      <c r="A44" s="29" t="s">
        <v>85</v>
      </c>
      <c r="B44" s="43" t="s">
        <v>75</v>
      </c>
      <c r="C44" s="53" t="s">
        <v>282</v>
      </c>
      <c r="D44" s="65"/>
      <c r="E44" s="75">
        <v>868.29</v>
      </c>
      <c r="F44" s="28">
        <v>165</v>
      </c>
      <c r="G44" s="37" t="s">
        <v>92</v>
      </c>
      <c r="I44" s="34"/>
    </row>
    <row r="45" spans="1:7" ht="24.75" customHeight="1">
      <c r="A45" s="29" t="s">
        <v>85</v>
      </c>
      <c r="B45" s="43" t="s">
        <v>75</v>
      </c>
      <c r="C45" s="53" t="s">
        <v>282</v>
      </c>
      <c r="D45" s="65"/>
      <c r="E45" s="75">
        <v>901.57</v>
      </c>
      <c r="F45" s="28">
        <v>165</v>
      </c>
      <c r="G45" s="37" t="s">
        <v>92</v>
      </c>
    </row>
    <row r="46" spans="1:7" ht="23.25">
      <c r="A46" s="29" t="s">
        <v>85</v>
      </c>
      <c r="B46" s="28" t="s">
        <v>72</v>
      </c>
      <c r="C46" s="53" t="s">
        <v>186</v>
      </c>
      <c r="D46" s="65"/>
      <c r="E46" s="75">
        <f>-191.83</f>
        <v>-191.83</v>
      </c>
      <c r="F46" s="28">
        <v>391823</v>
      </c>
      <c r="G46" s="37" t="s">
        <v>92</v>
      </c>
    </row>
    <row r="47" spans="1:7" ht="23.25">
      <c r="A47" s="29" t="s">
        <v>85</v>
      </c>
      <c r="B47" s="28" t="s">
        <v>72</v>
      </c>
      <c r="C47" s="53" t="s">
        <v>186</v>
      </c>
      <c r="D47" s="65"/>
      <c r="E47" s="75">
        <v>614.7</v>
      </c>
      <c r="F47" s="49">
        <v>5300272</v>
      </c>
      <c r="G47" s="37" t="s">
        <v>92</v>
      </c>
    </row>
    <row r="48" spans="1:8" ht="15">
      <c r="A48" s="29" t="s">
        <v>85</v>
      </c>
      <c r="B48" s="28" t="s">
        <v>77</v>
      </c>
      <c r="C48" s="27" t="s">
        <v>78</v>
      </c>
      <c r="D48" s="65"/>
      <c r="E48" s="75">
        <v>652.65</v>
      </c>
      <c r="F48" s="101">
        <v>391079</v>
      </c>
      <c r="G48" s="37" t="s">
        <v>92</v>
      </c>
      <c r="H48" s="50"/>
    </row>
    <row r="49" spans="1:7" ht="18" customHeight="1">
      <c r="A49" s="29" t="s">
        <v>85</v>
      </c>
      <c r="B49" s="28" t="s">
        <v>88</v>
      </c>
      <c r="C49" s="53" t="s">
        <v>89</v>
      </c>
      <c r="D49" s="66"/>
      <c r="E49" s="75">
        <v>706.71</v>
      </c>
      <c r="F49" s="101">
        <v>391698</v>
      </c>
      <c r="G49" s="37" t="s">
        <v>92</v>
      </c>
    </row>
    <row r="50" spans="1:9" ht="20.25" customHeight="1">
      <c r="A50" s="29" t="s">
        <v>85</v>
      </c>
      <c r="B50" s="28">
        <v>10960</v>
      </c>
      <c r="C50" s="53" t="s">
        <v>122</v>
      </c>
      <c r="D50" s="66" t="s">
        <v>214</v>
      </c>
      <c r="E50" s="75">
        <v>34.92</v>
      </c>
      <c r="F50" s="28">
        <v>391260</v>
      </c>
      <c r="G50" s="37" t="s">
        <v>92</v>
      </c>
      <c r="H50" s="54"/>
      <c r="I50" s="14"/>
    </row>
    <row r="51" spans="1:7" ht="23.25" customHeight="1">
      <c r="A51" s="29" t="s">
        <v>85</v>
      </c>
      <c r="B51" s="61" t="s">
        <v>247</v>
      </c>
      <c r="C51" s="27" t="s">
        <v>91</v>
      </c>
      <c r="D51" s="65" t="s">
        <v>139</v>
      </c>
      <c r="E51" s="76">
        <v>723.36</v>
      </c>
      <c r="F51" s="101">
        <v>1614</v>
      </c>
      <c r="G51" s="37" t="s">
        <v>92</v>
      </c>
    </row>
    <row r="52" spans="1:7" ht="23.25" customHeight="1">
      <c r="A52" s="29" t="s">
        <v>85</v>
      </c>
      <c r="B52" s="61" t="s">
        <v>75</v>
      </c>
      <c r="C52" s="53" t="s">
        <v>282</v>
      </c>
      <c r="D52" s="65"/>
      <c r="E52" s="76">
        <v>2049.02</v>
      </c>
      <c r="F52" s="101">
        <v>166</v>
      </c>
      <c r="G52" s="37" t="s">
        <v>92</v>
      </c>
    </row>
    <row r="53" spans="1:7" ht="23.25" customHeight="1">
      <c r="A53" s="29" t="s">
        <v>227</v>
      </c>
      <c r="B53" s="61" t="s">
        <v>75</v>
      </c>
      <c r="C53" s="53" t="s">
        <v>282</v>
      </c>
      <c r="D53" s="65"/>
      <c r="E53" s="76">
        <v>697.85</v>
      </c>
      <c r="F53" s="28">
        <v>165</v>
      </c>
      <c r="G53" s="37" t="s">
        <v>92</v>
      </c>
    </row>
    <row r="54" spans="1:7" ht="23.25" customHeight="1">
      <c r="A54" s="29" t="s">
        <v>227</v>
      </c>
      <c r="B54" s="28" t="s">
        <v>72</v>
      </c>
      <c r="C54" s="53" t="s">
        <v>186</v>
      </c>
      <c r="D54" s="65"/>
      <c r="E54" s="75">
        <v>60.01</v>
      </c>
      <c r="F54" s="28">
        <v>391823</v>
      </c>
      <c r="G54" s="37" t="s">
        <v>92</v>
      </c>
    </row>
    <row r="55" spans="1:8" ht="23.25" customHeight="1">
      <c r="A55" s="29" t="s">
        <v>227</v>
      </c>
      <c r="B55" s="28" t="s">
        <v>77</v>
      </c>
      <c r="C55" s="27" t="s">
        <v>78</v>
      </c>
      <c r="D55" s="65"/>
      <c r="E55" s="75">
        <v>60.63</v>
      </c>
      <c r="F55" s="101">
        <v>391079</v>
      </c>
      <c r="G55" s="37" t="s">
        <v>92</v>
      </c>
      <c r="H55" s="50"/>
    </row>
    <row r="56" spans="1:8" ht="23.25" customHeight="1">
      <c r="A56" s="29" t="s">
        <v>227</v>
      </c>
      <c r="B56" s="61" t="s">
        <v>247</v>
      </c>
      <c r="C56" s="27" t="s">
        <v>91</v>
      </c>
      <c r="D56" s="65" t="s">
        <v>139</v>
      </c>
      <c r="E56" s="76">
        <v>103.34</v>
      </c>
      <c r="F56" s="101">
        <v>1614</v>
      </c>
      <c r="G56" s="37" t="s">
        <v>92</v>
      </c>
      <c r="H56" s="54"/>
    </row>
    <row r="57" spans="1:9" ht="25.5" customHeight="1">
      <c r="A57" s="56" t="s">
        <v>115</v>
      </c>
      <c r="B57" s="28">
        <v>2930</v>
      </c>
      <c r="C57" s="27" t="s">
        <v>165</v>
      </c>
      <c r="D57" s="65" t="s">
        <v>194</v>
      </c>
      <c r="E57" s="76">
        <v>76.43</v>
      </c>
      <c r="F57" s="101">
        <v>39114</v>
      </c>
      <c r="G57" s="30" t="s">
        <v>31</v>
      </c>
      <c r="H57" s="62"/>
      <c r="I57" s="14"/>
    </row>
    <row r="58" spans="1:7" ht="19.5" customHeight="1">
      <c r="A58" s="29"/>
      <c r="B58" s="28"/>
      <c r="C58" s="27"/>
      <c r="D58" s="65"/>
      <c r="E58" s="81">
        <f>SUM(E31:E57)</f>
        <v>16428.75</v>
      </c>
      <c r="F58" s="28"/>
      <c r="G58" s="37"/>
    </row>
    <row r="59" spans="1:7" ht="22.5" customHeight="1">
      <c r="A59" s="32"/>
      <c r="B59" s="39"/>
      <c r="C59" s="33" t="s">
        <v>107</v>
      </c>
      <c r="D59" s="67"/>
      <c r="E59" s="82">
        <f>E58</f>
        <v>16428.75</v>
      </c>
      <c r="F59" s="28"/>
      <c r="G59" s="40"/>
    </row>
    <row r="60" spans="1:7" ht="22.5" customHeight="1">
      <c r="A60" s="55" t="s">
        <v>199</v>
      </c>
      <c r="B60" s="28">
        <v>285565</v>
      </c>
      <c r="C60" s="53" t="s">
        <v>217</v>
      </c>
      <c r="D60" s="65" t="s">
        <v>218</v>
      </c>
      <c r="E60" s="76">
        <v>955.8</v>
      </c>
      <c r="F60" s="28">
        <v>1612</v>
      </c>
      <c r="G60" s="44" t="s">
        <v>124</v>
      </c>
    </row>
    <row r="61" spans="1:7" ht="24" customHeight="1">
      <c r="A61" s="55" t="s">
        <v>199</v>
      </c>
      <c r="B61" s="28">
        <v>1672691</v>
      </c>
      <c r="C61" s="53" t="s">
        <v>200</v>
      </c>
      <c r="D61" s="66" t="s">
        <v>201</v>
      </c>
      <c r="E61" s="76">
        <v>725</v>
      </c>
      <c r="F61" s="101">
        <v>1610</v>
      </c>
      <c r="G61" s="44" t="s">
        <v>124</v>
      </c>
    </row>
    <row r="62" spans="1:7" ht="24" customHeight="1">
      <c r="A62" s="55" t="s">
        <v>233</v>
      </c>
      <c r="B62" s="28">
        <v>83588</v>
      </c>
      <c r="C62" s="53" t="s">
        <v>231</v>
      </c>
      <c r="D62" s="66" t="s">
        <v>232</v>
      </c>
      <c r="E62" s="76">
        <v>153.23</v>
      </c>
      <c r="F62" s="101">
        <v>391104</v>
      </c>
      <c r="G62" s="44" t="s">
        <v>234</v>
      </c>
    </row>
    <row r="63" spans="1:7" ht="24" customHeight="1">
      <c r="A63" s="55" t="s">
        <v>215</v>
      </c>
      <c r="B63" s="28">
        <v>20416</v>
      </c>
      <c r="C63" s="53" t="s">
        <v>198</v>
      </c>
      <c r="D63" s="66" t="s">
        <v>216</v>
      </c>
      <c r="E63" s="76">
        <v>51.5</v>
      </c>
      <c r="F63" s="101">
        <v>1602</v>
      </c>
      <c r="G63" s="44" t="s">
        <v>223</v>
      </c>
    </row>
    <row r="64" spans="1:7" ht="24" customHeight="1">
      <c r="A64" s="55" t="s">
        <v>73</v>
      </c>
      <c r="B64" s="28">
        <v>443724</v>
      </c>
      <c r="C64" s="53" t="s">
        <v>235</v>
      </c>
      <c r="D64" s="66" t="s">
        <v>236</v>
      </c>
      <c r="E64" s="76">
        <v>494.34</v>
      </c>
      <c r="F64" s="101">
        <v>1604</v>
      </c>
      <c r="G64" s="44" t="s">
        <v>124</v>
      </c>
    </row>
    <row r="65" spans="1:7" ht="24" customHeight="1">
      <c r="A65" s="32"/>
      <c r="B65" s="39"/>
      <c r="C65" s="33"/>
      <c r="D65" s="67"/>
      <c r="E65" s="92">
        <f>SUM(E60:E64)</f>
        <v>2379.87</v>
      </c>
      <c r="F65" s="28"/>
      <c r="G65" s="40"/>
    </row>
    <row r="66" spans="1:7" ht="24" customHeight="1">
      <c r="A66" s="56" t="s">
        <v>148</v>
      </c>
      <c r="B66" s="28">
        <v>9263</v>
      </c>
      <c r="C66" s="53" t="s">
        <v>238</v>
      </c>
      <c r="D66" s="66" t="s">
        <v>208</v>
      </c>
      <c r="E66" s="76">
        <v>955.94</v>
      </c>
      <c r="F66" s="28">
        <v>1596</v>
      </c>
      <c r="G66" s="30" t="s">
        <v>106</v>
      </c>
    </row>
    <row r="67" spans="1:9" ht="27" customHeight="1">
      <c r="A67" s="56" t="s">
        <v>148</v>
      </c>
      <c r="B67" s="28">
        <v>1449</v>
      </c>
      <c r="C67" s="53" t="s">
        <v>237</v>
      </c>
      <c r="D67" s="66" t="s">
        <v>219</v>
      </c>
      <c r="E67" s="76">
        <v>160.69</v>
      </c>
      <c r="F67" s="28">
        <v>1620</v>
      </c>
      <c r="G67" s="30" t="s">
        <v>106</v>
      </c>
      <c r="I67" s="14"/>
    </row>
    <row r="68" spans="1:9" ht="23.25" customHeight="1">
      <c r="A68" s="56" t="s">
        <v>148</v>
      </c>
      <c r="B68" s="28">
        <v>9987</v>
      </c>
      <c r="C68" s="53" t="s">
        <v>238</v>
      </c>
      <c r="D68" s="66" t="s">
        <v>208</v>
      </c>
      <c r="E68" s="76">
        <v>187.12</v>
      </c>
      <c r="F68" s="28">
        <v>1623</v>
      </c>
      <c r="G68" s="30" t="s">
        <v>106</v>
      </c>
      <c r="I68" s="14"/>
    </row>
    <row r="69" spans="1:7" ht="22.5" customHeight="1">
      <c r="A69" s="56" t="s">
        <v>148</v>
      </c>
      <c r="B69" s="28">
        <v>9983</v>
      </c>
      <c r="C69" s="53" t="s">
        <v>238</v>
      </c>
      <c r="D69" s="66" t="s">
        <v>208</v>
      </c>
      <c r="E69" s="76">
        <v>622.35</v>
      </c>
      <c r="F69" s="28">
        <v>1624</v>
      </c>
      <c r="G69" s="30" t="s">
        <v>192</v>
      </c>
    </row>
    <row r="70" spans="1:9" ht="24" customHeight="1">
      <c r="A70" s="56" t="s">
        <v>148</v>
      </c>
      <c r="B70" s="28">
        <v>2301</v>
      </c>
      <c r="C70" s="53" t="s">
        <v>239</v>
      </c>
      <c r="D70" s="66" t="s">
        <v>240</v>
      </c>
      <c r="E70" s="83">
        <v>11.58</v>
      </c>
      <c r="F70" s="28">
        <v>2834324</v>
      </c>
      <c r="G70" s="30" t="s">
        <v>106</v>
      </c>
      <c r="I70" s="14"/>
    </row>
    <row r="71" spans="1:7" ht="24" customHeight="1">
      <c r="A71" s="56" t="s">
        <v>148</v>
      </c>
      <c r="B71" s="28">
        <v>708</v>
      </c>
      <c r="C71" s="53" t="s">
        <v>248</v>
      </c>
      <c r="D71" s="66" t="s">
        <v>204</v>
      </c>
      <c r="E71" s="83">
        <v>36.9</v>
      </c>
      <c r="F71" s="28">
        <v>39110</v>
      </c>
      <c r="G71" s="30" t="s">
        <v>106</v>
      </c>
    </row>
    <row r="72" spans="1:7" ht="24" customHeight="1">
      <c r="A72" s="56" t="s">
        <v>148</v>
      </c>
      <c r="B72" s="28">
        <v>7629</v>
      </c>
      <c r="C72" s="53" t="s">
        <v>209</v>
      </c>
      <c r="D72" s="66" t="s">
        <v>213</v>
      </c>
      <c r="E72" s="83">
        <v>15.9</v>
      </c>
      <c r="F72" s="28">
        <v>1622</v>
      </c>
      <c r="G72" s="30" t="s">
        <v>106</v>
      </c>
    </row>
    <row r="73" spans="1:7" ht="24" customHeight="1">
      <c r="A73" s="56" t="s">
        <v>148</v>
      </c>
      <c r="B73" s="28">
        <v>44255</v>
      </c>
      <c r="C73" s="53" t="s">
        <v>207</v>
      </c>
      <c r="D73" s="66" t="s">
        <v>251</v>
      </c>
      <c r="E73" s="83">
        <v>7.96</v>
      </c>
      <c r="F73" s="28">
        <v>39110</v>
      </c>
      <c r="G73" s="30" t="s">
        <v>106</v>
      </c>
    </row>
    <row r="74" spans="1:7" ht="24" customHeight="1">
      <c r="A74" s="56" t="s">
        <v>148</v>
      </c>
      <c r="B74" s="28">
        <v>44244</v>
      </c>
      <c r="C74" s="53" t="s">
        <v>207</v>
      </c>
      <c r="D74" s="66" t="s">
        <v>251</v>
      </c>
      <c r="E74" s="84">
        <v>39.4</v>
      </c>
      <c r="F74" s="28">
        <v>39110</v>
      </c>
      <c r="G74" s="30" t="s">
        <v>106</v>
      </c>
    </row>
    <row r="75" spans="1:7" ht="24" customHeight="1">
      <c r="A75" s="56" t="s">
        <v>148</v>
      </c>
      <c r="B75" s="28">
        <v>44288</v>
      </c>
      <c r="C75" s="53" t="s">
        <v>207</v>
      </c>
      <c r="D75" s="66" t="s">
        <v>251</v>
      </c>
      <c r="E75" s="84">
        <v>852.51</v>
      </c>
      <c r="F75" s="28">
        <v>39110</v>
      </c>
      <c r="G75" s="30" t="s">
        <v>106</v>
      </c>
    </row>
    <row r="76" spans="1:7" ht="24" customHeight="1">
      <c r="A76" s="56" t="s">
        <v>148</v>
      </c>
      <c r="B76" s="28">
        <v>44274</v>
      </c>
      <c r="C76" s="53" t="s">
        <v>207</v>
      </c>
      <c r="D76" s="66" t="s">
        <v>251</v>
      </c>
      <c r="E76" s="84">
        <v>41.13</v>
      </c>
      <c r="F76" s="28">
        <v>39110</v>
      </c>
      <c r="G76" s="30" t="s">
        <v>106</v>
      </c>
    </row>
    <row r="77" spans="1:7" ht="24" customHeight="1">
      <c r="A77" s="56" t="s">
        <v>148</v>
      </c>
      <c r="B77" s="28">
        <v>44299</v>
      </c>
      <c r="C77" s="53" t="s">
        <v>207</v>
      </c>
      <c r="D77" s="66" t="s">
        <v>251</v>
      </c>
      <c r="E77" s="84">
        <v>16.73</v>
      </c>
      <c r="F77" s="28">
        <v>39110</v>
      </c>
      <c r="G77" s="30" t="s">
        <v>106</v>
      </c>
    </row>
    <row r="78" spans="1:7" ht="24" customHeight="1">
      <c r="A78" s="61" t="s">
        <v>148</v>
      </c>
      <c r="B78" s="93">
        <v>44349</v>
      </c>
      <c r="C78" s="53" t="s">
        <v>207</v>
      </c>
      <c r="D78" s="66" t="s">
        <v>251</v>
      </c>
      <c r="E78" s="83">
        <v>44.08</v>
      </c>
      <c r="F78" s="28">
        <v>39110</v>
      </c>
      <c r="G78" s="30" t="s">
        <v>106</v>
      </c>
    </row>
    <row r="79" spans="1:8" ht="24" customHeight="1">
      <c r="A79" s="61" t="s">
        <v>148</v>
      </c>
      <c r="B79" s="28">
        <v>44319</v>
      </c>
      <c r="C79" s="53" t="s">
        <v>207</v>
      </c>
      <c r="D79" s="66" t="s">
        <v>251</v>
      </c>
      <c r="E79" s="83">
        <v>36.7</v>
      </c>
      <c r="F79" s="28">
        <v>39110</v>
      </c>
      <c r="G79" s="30" t="s">
        <v>106</v>
      </c>
      <c r="H79" s="50"/>
    </row>
    <row r="80" spans="1:7" ht="24" customHeight="1">
      <c r="A80" s="61" t="s">
        <v>148</v>
      </c>
      <c r="B80" s="28">
        <v>44314</v>
      </c>
      <c r="C80" s="53" t="s">
        <v>207</v>
      </c>
      <c r="D80" s="66" t="s">
        <v>251</v>
      </c>
      <c r="E80" s="83">
        <v>324.15</v>
      </c>
      <c r="F80" s="28">
        <v>39110</v>
      </c>
      <c r="G80" s="30" t="s">
        <v>106</v>
      </c>
    </row>
    <row r="81" spans="1:7" ht="24" customHeight="1">
      <c r="A81" s="56" t="s">
        <v>148</v>
      </c>
      <c r="B81" s="28">
        <v>44350</v>
      </c>
      <c r="C81" s="53" t="s">
        <v>207</v>
      </c>
      <c r="D81" s="66" t="s">
        <v>251</v>
      </c>
      <c r="E81" s="84">
        <v>42.87</v>
      </c>
      <c r="F81" s="28">
        <v>39110</v>
      </c>
      <c r="G81" s="30" t="s">
        <v>106</v>
      </c>
    </row>
    <row r="82" spans="1:7" ht="24" customHeight="1">
      <c r="A82" s="56" t="s">
        <v>148</v>
      </c>
      <c r="B82" s="28">
        <v>44373</v>
      </c>
      <c r="C82" s="53" t="s">
        <v>207</v>
      </c>
      <c r="D82" s="66" t="s">
        <v>251</v>
      </c>
      <c r="E82" s="84">
        <v>26.09</v>
      </c>
      <c r="F82" s="28">
        <v>39110</v>
      </c>
      <c r="G82" s="30" t="s">
        <v>106</v>
      </c>
    </row>
    <row r="83" spans="1:7" ht="25.5" customHeight="1">
      <c r="A83" s="56" t="s">
        <v>148</v>
      </c>
      <c r="B83" s="28">
        <v>402</v>
      </c>
      <c r="C83" s="53" t="s">
        <v>205</v>
      </c>
      <c r="D83" s="66" t="s">
        <v>206</v>
      </c>
      <c r="E83" s="84">
        <v>42.74</v>
      </c>
      <c r="F83" s="28">
        <v>1611</v>
      </c>
      <c r="G83" s="30" t="s">
        <v>106</v>
      </c>
    </row>
    <row r="84" spans="1:7" ht="21.75" customHeight="1">
      <c r="A84" s="56" t="s">
        <v>148</v>
      </c>
      <c r="B84" s="28">
        <v>404</v>
      </c>
      <c r="C84" s="53" t="s">
        <v>205</v>
      </c>
      <c r="D84" s="66" t="s">
        <v>206</v>
      </c>
      <c r="E84" s="84">
        <v>32.45</v>
      </c>
      <c r="F84" s="28">
        <v>1611</v>
      </c>
      <c r="G84" s="30" t="s">
        <v>106</v>
      </c>
    </row>
    <row r="85" spans="1:7" ht="21.75" customHeight="1">
      <c r="A85" s="56" t="s">
        <v>148</v>
      </c>
      <c r="B85" s="28">
        <v>406</v>
      </c>
      <c r="C85" s="53" t="s">
        <v>205</v>
      </c>
      <c r="D85" s="66" t="s">
        <v>206</v>
      </c>
      <c r="E85" s="84">
        <v>21.98</v>
      </c>
      <c r="F85" s="28">
        <v>1611</v>
      </c>
      <c r="G85" s="30" t="s">
        <v>106</v>
      </c>
    </row>
    <row r="86" spans="1:9" ht="21.75" customHeight="1">
      <c r="A86" s="56" t="s">
        <v>148</v>
      </c>
      <c r="B86" s="28">
        <v>408</v>
      </c>
      <c r="C86" s="53" t="s">
        <v>205</v>
      </c>
      <c r="D86" s="66" t="s">
        <v>206</v>
      </c>
      <c r="E86" s="84">
        <v>20.47</v>
      </c>
      <c r="F86" s="28">
        <v>1611</v>
      </c>
      <c r="G86" s="30" t="s">
        <v>106</v>
      </c>
      <c r="I86" s="14"/>
    </row>
    <row r="87" spans="1:7" ht="21.75" customHeight="1">
      <c r="A87" s="56" t="s">
        <v>148</v>
      </c>
      <c r="B87" s="28">
        <v>410</v>
      </c>
      <c r="C87" s="53" t="s">
        <v>205</v>
      </c>
      <c r="D87" s="66" t="s">
        <v>206</v>
      </c>
      <c r="E87" s="84">
        <v>25.22</v>
      </c>
      <c r="F87" s="28">
        <v>1611</v>
      </c>
      <c r="G87" s="30" t="s">
        <v>106</v>
      </c>
    </row>
    <row r="88" spans="1:7" ht="21.75" customHeight="1">
      <c r="A88" s="56" t="s">
        <v>148</v>
      </c>
      <c r="B88" s="28">
        <v>412</v>
      </c>
      <c r="C88" s="53" t="s">
        <v>205</v>
      </c>
      <c r="D88" s="66" t="s">
        <v>206</v>
      </c>
      <c r="E88" s="84">
        <v>15</v>
      </c>
      <c r="F88" s="28">
        <v>1611</v>
      </c>
      <c r="G88" s="30" t="s">
        <v>106</v>
      </c>
    </row>
    <row r="89" spans="1:7" ht="24" customHeight="1">
      <c r="A89" s="32"/>
      <c r="B89" s="39"/>
      <c r="C89" s="33"/>
      <c r="D89" s="67"/>
      <c r="E89" s="92">
        <f>SUM(E66:E88)</f>
        <v>3579.9599999999996</v>
      </c>
      <c r="F89" s="28"/>
      <c r="G89" s="40"/>
    </row>
    <row r="90" spans="1:7" ht="24" customHeight="1">
      <c r="A90" s="55" t="s">
        <v>193</v>
      </c>
      <c r="B90" s="28">
        <v>6726645</v>
      </c>
      <c r="C90" s="53" t="s">
        <v>210</v>
      </c>
      <c r="D90" s="66" t="s">
        <v>211</v>
      </c>
      <c r="E90" s="84">
        <v>238.2</v>
      </c>
      <c r="F90" s="28">
        <v>1613</v>
      </c>
      <c r="G90" s="30" t="s">
        <v>188</v>
      </c>
    </row>
    <row r="91" spans="1:7" ht="24" customHeight="1">
      <c r="A91" s="55" t="s">
        <v>193</v>
      </c>
      <c r="B91" s="28">
        <v>184927</v>
      </c>
      <c r="C91" s="53" t="s">
        <v>241</v>
      </c>
      <c r="D91" s="66" t="s">
        <v>242</v>
      </c>
      <c r="E91" s="84">
        <v>998.3</v>
      </c>
      <c r="F91" s="28">
        <v>1605</v>
      </c>
      <c r="G91" s="30" t="s">
        <v>188</v>
      </c>
    </row>
    <row r="92" spans="1:7" ht="24" customHeight="1">
      <c r="A92" s="55" t="s">
        <v>220</v>
      </c>
      <c r="B92" s="28">
        <v>3610</v>
      </c>
      <c r="C92" s="53" t="s">
        <v>212</v>
      </c>
      <c r="D92" s="66" t="s">
        <v>221</v>
      </c>
      <c r="E92" s="84">
        <v>240.64</v>
      </c>
      <c r="F92" s="28">
        <v>1601</v>
      </c>
      <c r="G92" s="30" t="s">
        <v>188</v>
      </c>
    </row>
    <row r="93" spans="1:7" ht="24" customHeight="1">
      <c r="A93" s="55" t="s">
        <v>220</v>
      </c>
      <c r="B93" s="28">
        <v>4710500</v>
      </c>
      <c r="C93" s="53" t="s">
        <v>243</v>
      </c>
      <c r="D93" s="66" t="s">
        <v>244</v>
      </c>
      <c r="E93" s="84">
        <v>630.06</v>
      </c>
      <c r="F93" s="28">
        <v>1603</v>
      </c>
      <c r="G93" s="30" t="s">
        <v>188</v>
      </c>
    </row>
    <row r="94" spans="1:7" ht="24" customHeight="1">
      <c r="A94" s="55" t="s">
        <v>193</v>
      </c>
      <c r="B94" s="28">
        <v>1585906</v>
      </c>
      <c r="C94" s="53" t="s">
        <v>245</v>
      </c>
      <c r="D94" s="66" t="s">
        <v>246</v>
      </c>
      <c r="E94" s="84">
        <v>518.46</v>
      </c>
      <c r="F94" s="28">
        <v>1609</v>
      </c>
      <c r="G94" s="30" t="s">
        <v>188</v>
      </c>
    </row>
    <row r="95" spans="1:7" ht="21" customHeight="1">
      <c r="A95" s="32"/>
      <c r="B95" s="39"/>
      <c r="C95" s="33"/>
      <c r="D95" s="67"/>
      <c r="E95" s="92">
        <f>SUM(E90:E94)</f>
        <v>2625.66</v>
      </c>
      <c r="F95" s="28"/>
      <c r="G95" s="40"/>
    </row>
    <row r="96" spans="1:9" ht="24" customHeight="1">
      <c r="A96" s="29" t="s">
        <v>86</v>
      </c>
      <c r="B96" s="28">
        <v>1008067</v>
      </c>
      <c r="C96" s="53" t="s">
        <v>87</v>
      </c>
      <c r="D96" s="66" t="s">
        <v>146</v>
      </c>
      <c r="E96" s="84">
        <v>60157.21</v>
      </c>
      <c r="F96" s="101">
        <v>1625</v>
      </c>
      <c r="G96" s="30" t="s">
        <v>31</v>
      </c>
      <c r="I96" s="14"/>
    </row>
    <row r="97" spans="1:9" ht="24" customHeight="1">
      <c r="A97" s="29" t="s">
        <v>86</v>
      </c>
      <c r="B97" s="28" t="s">
        <v>72</v>
      </c>
      <c r="C97" s="53" t="s">
        <v>186</v>
      </c>
      <c r="D97" s="66" t="s">
        <v>63</v>
      </c>
      <c r="E97" s="84">
        <v>2980.62</v>
      </c>
      <c r="F97" s="49">
        <v>5307252</v>
      </c>
      <c r="G97" s="30" t="s">
        <v>31</v>
      </c>
      <c r="I97" s="14"/>
    </row>
    <row r="98" spans="1:9" ht="24" customHeight="1">
      <c r="A98" s="29" t="s">
        <v>86</v>
      </c>
      <c r="B98" s="28" t="s">
        <v>72</v>
      </c>
      <c r="C98" s="53" t="s">
        <v>186</v>
      </c>
      <c r="D98" s="66" t="s">
        <v>63</v>
      </c>
      <c r="E98" s="84">
        <v>961.49</v>
      </c>
      <c r="F98" s="49">
        <v>5301258</v>
      </c>
      <c r="G98" s="30" t="s">
        <v>31</v>
      </c>
      <c r="I98" s="14"/>
    </row>
    <row r="99" spans="1:7" ht="21.75" customHeight="1">
      <c r="A99" s="29" t="s">
        <v>74</v>
      </c>
      <c r="B99" s="28">
        <v>43</v>
      </c>
      <c r="C99" s="53" t="s">
        <v>181</v>
      </c>
      <c r="D99" s="66" t="s">
        <v>182</v>
      </c>
      <c r="E99" s="75">
        <v>21783.8</v>
      </c>
      <c r="F99" s="101">
        <v>39115</v>
      </c>
      <c r="G99" s="30" t="s">
        <v>31</v>
      </c>
    </row>
    <row r="100" spans="1:7" ht="24" customHeight="1">
      <c r="A100" s="29" t="s">
        <v>74</v>
      </c>
      <c r="B100" s="28" t="s">
        <v>72</v>
      </c>
      <c r="C100" s="53" t="s">
        <v>186</v>
      </c>
      <c r="D100" s="66" t="s">
        <v>63</v>
      </c>
      <c r="E100" s="75">
        <v>348.17</v>
      </c>
      <c r="F100" s="49">
        <v>5307359</v>
      </c>
      <c r="G100" s="30" t="s">
        <v>31</v>
      </c>
    </row>
    <row r="101" spans="1:7" ht="24" customHeight="1">
      <c r="A101" s="29" t="s">
        <v>74</v>
      </c>
      <c r="B101" s="28" t="s">
        <v>72</v>
      </c>
      <c r="C101" s="53" t="s">
        <v>186</v>
      </c>
      <c r="D101" s="66" t="s">
        <v>63</v>
      </c>
      <c r="E101" s="75">
        <v>1079.32</v>
      </c>
      <c r="F101" s="49">
        <v>5303511</v>
      </c>
      <c r="G101" s="30" t="s">
        <v>31</v>
      </c>
    </row>
    <row r="102" spans="1:7" ht="24" customHeight="1">
      <c r="A102" s="53" t="s">
        <v>142</v>
      </c>
      <c r="B102" s="28">
        <v>1387</v>
      </c>
      <c r="C102" s="53" t="s">
        <v>143</v>
      </c>
      <c r="D102" s="66" t="s">
        <v>144</v>
      </c>
      <c r="E102" s="75">
        <v>3064.84</v>
      </c>
      <c r="F102" s="101">
        <v>1615</v>
      </c>
      <c r="G102" s="30" t="s">
        <v>31</v>
      </c>
    </row>
    <row r="103" spans="1:7" ht="24" customHeight="1">
      <c r="A103" s="53" t="s">
        <v>142</v>
      </c>
      <c r="B103" s="28" t="s">
        <v>176</v>
      </c>
      <c r="C103" s="53" t="s">
        <v>175</v>
      </c>
      <c r="D103" s="66"/>
      <c r="E103" s="75">
        <v>132.25</v>
      </c>
      <c r="F103" s="101">
        <v>391331</v>
      </c>
      <c r="G103" s="30" t="s">
        <v>31</v>
      </c>
    </row>
    <row r="104" spans="1:7" ht="24" customHeight="1">
      <c r="A104" s="53" t="s">
        <v>142</v>
      </c>
      <c r="B104" s="28" t="s">
        <v>168</v>
      </c>
      <c r="C104" s="53" t="s">
        <v>186</v>
      </c>
      <c r="D104" s="66" t="s">
        <v>63</v>
      </c>
      <c r="E104" s="75">
        <v>109.1</v>
      </c>
      <c r="F104" s="101">
        <v>391829</v>
      </c>
      <c r="G104" s="30" t="s">
        <v>31</v>
      </c>
    </row>
    <row r="105" spans="1:7" ht="24" customHeight="1">
      <c r="A105" s="55" t="s">
        <v>157</v>
      </c>
      <c r="B105" s="28">
        <v>661</v>
      </c>
      <c r="C105" s="53" t="s">
        <v>129</v>
      </c>
      <c r="D105" s="65" t="s">
        <v>137</v>
      </c>
      <c r="E105" s="75">
        <v>2956.27</v>
      </c>
      <c r="F105" s="101">
        <v>39115</v>
      </c>
      <c r="G105" s="30" t="s">
        <v>31</v>
      </c>
    </row>
    <row r="106" spans="1:7" ht="24" customHeight="1">
      <c r="A106" s="55" t="s">
        <v>157</v>
      </c>
      <c r="B106" s="28" t="s">
        <v>72</v>
      </c>
      <c r="C106" s="53" t="s">
        <v>186</v>
      </c>
      <c r="D106" s="65" t="s">
        <v>63</v>
      </c>
      <c r="E106" s="75">
        <v>47.25</v>
      </c>
      <c r="F106" s="49">
        <v>5300130</v>
      </c>
      <c r="G106" s="30" t="s">
        <v>31</v>
      </c>
    </row>
    <row r="107" spans="1:7" ht="24" customHeight="1">
      <c r="A107" s="55" t="s">
        <v>157</v>
      </c>
      <c r="B107" s="28" t="s">
        <v>72</v>
      </c>
      <c r="C107" s="53" t="s">
        <v>186</v>
      </c>
      <c r="D107" s="65" t="s">
        <v>63</v>
      </c>
      <c r="E107" s="75">
        <v>146.48</v>
      </c>
      <c r="F107" s="49">
        <v>5308099</v>
      </c>
      <c r="G107" s="30" t="s">
        <v>31</v>
      </c>
    </row>
    <row r="108" spans="1:11" ht="24" customHeight="1">
      <c r="A108" s="55" t="s">
        <v>252</v>
      </c>
      <c r="B108" s="28">
        <v>4014</v>
      </c>
      <c r="C108" s="53" t="s">
        <v>273</v>
      </c>
      <c r="D108" s="65" t="s">
        <v>253</v>
      </c>
      <c r="E108" s="75">
        <v>17500</v>
      </c>
      <c r="F108" s="101">
        <v>39124</v>
      </c>
      <c r="G108" s="30" t="s">
        <v>31</v>
      </c>
      <c r="H108" s="90" t="s">
        <v>180</v>
      </c>
      <c r="J108" s="34"/>
      <c r="K108" s="14"/>
    </row>
    <row r="109" spans="1:11" ht="24" customHeight="1">
      <c r="A109" s="55" t="s">
        <v>222</v>
      </c>
      <c r="B109" s="28">
        <v>74898</v>
      </c>
      <c r="C109" s="53" t="s">
        <v>274</v>
      </c>
      <c r="D109" s="65" t="s">
        <v>275</v>
      </c>
      <c r="E109" s="75">
        <v>286.05</v>
      </c>
      <c r="F109" s="101">
        <v>39130</v>
      </c>
      <c r="G109" s="30" t="s">
        <v>31</v>
      </c>
      <c r="J109" s="34"/>
      <c r="K109" s="14"/>
    </row>
    <row r="110" spans="1:11" ht="24" customHeight="1">
      <c r="A110" s="55" t="s">
        <v>222</v>
      </c>
      <c r="B110" s="28" t="s">
        <v>72</v>
      </c>
      <c r="C110" s="53" t="s">
        <v>186</v>
      </c>
      <c r="D110" s="65" t="s">
        <v>63</v>
      </c>
      <c r="E110" s="75">
        <v>13.95</v>
      </c>
      <c r="F110" s="101">
        <v>391702</v>
      </c>
      <c r="G110" s="30" t="s">
        <v>31</v>
      </c>
      <c r="J110" s="34"/>
      <c r="K110" s="14"/>
    </row>
    <row r="111" spans="1:11" ht="24" customHeight="1">
      <c r="A111" s="97"/>
      <c r="B111" s="39"/>
      <c r="C111" s="98"/>
      <c r="D111" s="67"/>
      <c r="E111" s="79">
        <f>SUM(E96:E110)</f>
        <v>111566.8</v>
      </c>
      <c r="F111" s="101"/>
      <c r="G111" s="99"/>
      <c r="J111" s="34"/>
      <c r="K111" s="14"/>
    </row>
    <row r="112" spans="1:8" ht="17.25" customHeight="1">
      <c r="A112" s="28"/>
      <c r="B112" s="28" t="s">
        <v>150</v>
      </c>
      <c r="C112" s="28" t="s">
        <v>89</v>
      </c>
      <c r="D112" s="28"/>
      <c r="E112" s="72">
        <v>0</v>
      </c>
      <c r="F112" s="28"/>
      <c r="G112" s="37" t="s">
        <v>149</v>
      </c>
      <c r="H112" s="14"/>
    </row>
    <row r="113" spans="1:8" ht="17.25" customHeight="1">
      <c r="A113" s="32"/>
      <c r="B113" s="39"/>
      <c r="C113" s="33"/>
      <c r="D113" s="67"/>
      <c r="E113" s="95">
        <f>E111+E95+E89+E65+E59+E30+E24</f>
        <v>184661.22000000003</v>
      </c>
      <c r="F113" s="28"/>
      <c r="G113" s="40"/>
      <c r="H113" s="14"/>
    </row>
    <row r="114" spans="1:8" ht="15">
      <c r="A114" s="24"/>
      <c r="B114" s="24"/>
      <c r="C114" s="24"/>
      <c r="D114" s="24"/>
      <c r="E114" s="77"/>
      <c r="F114" s="26"/>
      <c r="H114" s="14"/>
    </row>
    <row r="115" spans="1:8" ht="15">
      <c r="A115" s="28" t="s">
        <v>121</v>
      </c>
      <c r="B115" s="28" t="s">
        <v>88</v>
      </c>
      <c r="C115" s="28" t="s">
        <v>65</v>
      </c>
      <c r="D115" s="28"/>
      <c r="E115" s="78">
        <v>3008.49</v>
      </c>
      <c r="F115" s="49">
        <v>391400</v>
      </c>
      <c r="G115" s="37" t="s">
        <v>92</v>
      </c>
      <c r="H115" s="14"/>
    </row>
    <row r="116" spans="1:8" ht="15">
      <c r="A116" s="24"/>
      <c r="B116" s="24"/>
      <c r="E116" s="59"/>
      <c r="F116" s="26"/>
      <c r="H116" s="64"/>
    </row>
    <row r="117" spans="1:9" ht="15">
      <c r="A117" s="24"/>
      <c r="B117" s="24"/>
      <c r="C117" s="24"/>
      <c r="D117" s="24"/>
      <c r="E117" s="59"/>
      <c r="F117" s="26"/>
      <c r="H117" s="14"/>
      <c r="I117" s="34"/>
    </row>
    <row r="118" spans="1:8" ht="15">
      <c r="A118" s="24"/>
      <c r="B118" s="24"/>
      <c r="C118" s="24"/>
      <c r="D118" s="24"/>
      <c r="E118" s="25"/>
      <c r="F118" s="26"/>
      <c r="H118" s="14"/>
    </row>
    <row r="119" spans="1:8" ht="15">
      <c r="A119" s="24"/>
      <c r="B119" s="24"/>
      <c r="C119" s="24"/>
      <c r="D119" s="24"/>
      <c r="E119" s="25"/>
      <c r="F119" s="26"/>
      <c r="H119" s="14"/>
    </row>
    <row r="120" spans="1:8" ht="15">
      <c r="A120" s="24"/>
      <c r="B120" s="24"/>
      <c r="C120" s="24"/>
      <c r="D120" s="24"/>
      <c r="E120" s="25"/>
      <c r="F120" s="26"/>
      <c r="H120" s="14"/>
    </row>
    <row r="121" spans="1:8" ht="15">
      <c r="A121" s="24"/>
      <c r="B121" s="24"/>
      <c r="C121" s="24"/>
      <c r="D121" s="24"/>
      <c r="E121" s="25"/>
      <c r="F121" s="26"/>
      <c r="H121" s="14"/>
    </row>
    <row r="122" spans="1:8" ht="15">
      <c r="A122" s="24"/>
      <c r="B122" s="24"/>
      <c r="C122" s="24"/>
      <c r="D122" s="24"/>
      <c r="E122" s="25"/>
      <c r="F122" s="26"/>
      <c r="H122" s="14"/>
    </row>
    <row r="123" spans="1:8" ht="15">
      <c r="A123" s="24"/>
      <c r="B123" s="24"/>
      <c r="C123" s="24"/>
      <c r="D123" s="24"/>
      <c r="E123" s="25"/>
      <c r="F123" s="26"/>
      <c r="H123" s="14"/>
    </row>
    <row r="124" spans="1:8" ht="15">
      <c r="A124" s="24"/>
      <c r="B124" s="24"/>
      <c r="C124" s="24"/>
      <c r="D124" s="24"/>
      <c r="E124" s="25"/>
      <c r="F124" s="26"/>
      <c r="H124" s="14"/>
    </row>
    <row r="125" spans="1:8" ht="15">
      <c r="A125" s="24"/>
      <c r="B125" s="24"/>
      <c r="C125" s="24"/>
      <c r="D125" s="24"/>
      <c r="E125" s="25"/>
      <c r="F125" s="26"/>
      <c r="H125" s="14"/>
    </row>
    <row r="126" spans="1:8" ht="15">
      <c r="A126" s="24"/>
      <c r="B126" s="24"/>
      <c r="C126" s="24"/>
      <c r="D126" s="24"/>
      <c r="E126" s="25"/>
      <c r="F126" s="26"/>
      <c r="H126" s="14"/>
    </row>
    <row r="127" spans="1:8" ht="15">
      <c r="A127" s="24"/>
      <c r="B127" s="24"/>
      <c r="C127" s="24"/>
      <c r="D127" s="24"/>
      <c r="E127" s="25"/>
      <c r="F127" s="26"/>
      <c r="H127" s="14"/>
    </row>
    <row r="128" spans="1:8" ht="15">
      <c r="A128" s="24"/>
      <c r="B128" s="24"/>
      <c r="C128" s="24"/>
      <c r="D128" s="24"/>
      <c r="E128" s="25"/>
      <c r="F128" s="26"/>
      <c r="H128" s="14"/>
    </row>
    <row r="129" spans="1:8" ht="15">
      <c r="A129" s="24"/>
      <c r="B129" s="24"/>
      <c r="C129" s="24"/>
      <c r="D129" s="24"/>
      <c r="E129" s="25"/>
      <c r="F129" s="26"/>
      <c r="H129" s="14"/>
    </row>
    <row r="130" spans="1:8" ht="15">
      <c r="A130" s="24"/>
      <c r="B130" s="24"/>
      <c r="C130" s="24"/>
      <c r="D130" s="24"/>
      <c r="E130" s="25"/>
      <c r="F130" s="26"/>
      <c r="H130" s="14"/>
    </row>
    <row r="131" spans="1:8" ht="15">
      <c r="A131" s="24"/>
      <c r="B131" s="24"/>
      <c r="C131" s="24"/>
      <c r="D131" s="24"/>
      <c r="E131" s="25"/>
      <c r="F131" s="26"/>
      <c r="H131" s="14"/>
    </row>
    <row r="132" spans="1:8" ht="15">
      <c r="A132" s="24"/>
      <c r="B132" s="24"/>
      <c r="C132" s="24"/>
      <c r="D132" s="24"/>
      <c r="E132" s="25"/>
      <c r="F132" s="26"/>
      <c r="H132" s="14"/>
    </row>
    <row r="133" spans="1:8" ht="15">
      <c r="A133" s="24"/>
      <c r="B133" s="24"/>
      <c r="C133" s="24"/>
      <c r="D133" s="24"/>
      <c r="E133" s="25"/>
      <c r="F133" s="26"/>
      <c r="H133" s="14"/>
    </row>
    <row r="134" spans="1:8" ht="15">
      <c r="A134" s="24"/>
      <c r="B134" s="24"/>
      <c r="C134" s="24"/>
      <c r="D134" s="24"/>
      <c r="E134" s="25"/>
      <c r="F134" s="26"/>
      <c r="H134" s="14"/>
    </row>
    <row r="135" spans="1:8" ht="15">
      <c r="A135" s="24"/>
      <c r="B135" s="24"/>
      <c r="C135" s="24"/>
      <c r="D135" s="24"/>
      <c r="E135" s="25"/>
      <c r="F135" s="26"/>
      <c r="H135" s="14"/>
    </row>
    <row r="136" spans="1:8" ht="15">
      <c r="A136" s="24"/>
      <c r="B136" s="24"/>
      <c r="C136" s="24"/>
      <c r="D136" s="24"/>
      <c r="E136" s="25"/>
      <c r="F136" s="26"/>
      <c r="H136" s="14"/>
    </row>
    <row r="137" spans="1:8" ht="15">
      <c r="A137" s="24"/>
      <c r="B137" s="24"/>
      <c r="C137" s="24"/>
      <c r="D137" s="24"/>
      <c r="E137" s="25"/>
      <c r="F137" s="26"/>
      <c r="H137" s="14"/>
    </row>
    <row r="138" spans="1:8" ht="15">
      <c r="A138" s="24"/>
      <c r="B138" s="24"/>
      <c r="C138" s="24"/>
      <c r="D138" s="24"/>
      <c r="E138" s="25"/>
      <c r="F138" s="26"/>
      <c r="H138" s="14"/>
    </row>
    <row r="139" spans="1:8" ht="15">
      <c r="A139" s="24"/>
      <c r="B139" s="24"/>
      <c r="C139" s="24"/>
      <c r="D139" s="24"/>
      <c r="E139" s="25"/>
      <c r="F139" s="26"/>
      <c r="H139" s="14"/>
    </row>
    <row r="140" spans="1:8" ht="15">
      <c r="A140" s="24"/>
      <c r="B140" s="24"/>
      <c r="C140" s="24"/>
      <c r="D140" s="24"/>
      <c r="E140" s="25"/>
      <c r="F140" s="26"/>
      <c r="H140" s="14"/>
    </row>
    <row r="141" spans="1:8" ht="15">
      <c r="A141" s="24"/>
      <c r="B141" s="24"/>
      <c r="C141" s="24"/>
      <c r="D141" s="24"/>
      <c r="E141" s="25"/>
      <c r="F141" s="26"/>
      <c r="H141" s="14"/>
    </row>
    <row r="142" spans="1:8" ht="15">
      <c r="A142" s="24"/>
      <c r="B142" s="24"/>
      <c r="C142" s="24"/>
      <c r="D142" s="24"/>
      <c r="E142" s="25"/>
      <c r="F142" s="26"/>
      <c r="H142" s="14"/>
    </row>
    <row r="143" spans="1:8" ht="15">
      <c r="A143" s="24"/>
      <c r="B143" s="24"/>
      <c r="C143" s="24"/>
      <c r="D143" s="24"/>
      <c r="E143" s="25"/>
      <c r="F143" s="26"/>
      <c r="H143" s="14"/>
    </row>
    <row r="144" spans="1:8" ht="15">
      <c r="A144" s="24"/>
      <c r="B144" s="24"/>
      <c r="C144" s="24"/>
      <c r="D144" s="24"/>
      <c r="E144" s="25"/>
      <c r="F144" s="26"/>
      <c r="H144" s="14"/>
    </row>
    <row r="145" spans="1:8" ht="15">
      <c r="A145" s="24"/>
      <c r="B145" s="24"/>
      <c r="C145" s="24"/>
      <c r="D145" s="24"/>
      <c r="E145" s="25"/>
      <c r="F145" s="26"/>
      <c r="H145" s="14"/>
    </row>
    <row r="146" spans="1:8" ht="15">
      <c r="A146" s="24"/>
      <c r="B146" s="24"/>
      <c r="C146" s="24"/>
      <c r="D146" s="24"/>
      <c r="E146" s="25"/>
      <c r="F146" s="26"/>
      <c r="H146" s="14"/>
    </row>
    <row r="147" spans="1:8" ht="15">
      <c r="A147" s="24"/>
      <c r="B147" s="24"/>
      <c r="C147" s="24"/>
      <c r="D147" s="24"/>
      <c r="E147" s="25"/>
      <c r="F147" s="26"/>
      <c r="H147" s="14"/>
    </row>
    <row r="148" spans="1:8" ht="15">
      <c r="A148" s="24"/>
      <c r="B148" s="24"/>
      <c r="C148" s="24"/>
      <c r="D148" s="24"/>
      <c r="E148" s="25"/>
      <c r="F148" s="26"/>
      <c r="H148" s="14"/>
    </row>
  </sheetData>
  <autoFilter ref="A1:H11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73" r:id="rId1"/>
  <rowBreaks count="3" manualBreakCount="3">
    <brk id="45" max="16383" man="1"/>
    <brk id="89" max="16383" man="1"/>
    <brk id="113" max="16383" man="1"/>
  </rowBreaks>
  <colBreaks count="1" manualBreakCount="1">
    <brk id="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3119-56CA-4DAC-AB73-8EC8AD8879DF}">
  <dimension ref="A1:J120"/>
  <sheetViews>
    <sheetView workbookViewId="0" topLeftCell="A19">
      <selection activeCell="H1" sqref="H1:M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3.00390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00390625" style="0" customWidth="1"/>
    <col min="10" max="10" width="13.57421875" style="0" bestFit="1" customWidth="1"/>
  </cols>
  <sheetData>
    <row r="1" spans="1:6" ht="15">
      <c r="A1" s="103" t="s">
        <v>100</v>
      </c>
      <c r="B1" s="103"/>
      <c r="C1" s="103"/>
      <c r="D1" s="103"/>
      <c r="E1" s="103"/>
      <c r="F1" s="103"/>
    </row>
    <row r="2" spans="1:6" ht="6" customHeight="1">
      <c r="A2" s="85"/>
      <c r="B2" s="85"/>
      <c r="C2" s="85"/>
      <c r="D2" s="85"/>
      <c r="E2" s="85"/>
      <c r="F2" s="85"/>
    </row>
    <row r="3" spans="1:6" ht="16.5" customHeight="1">
      <c r="A3" s="103" t="s">
        <v>101</v>
      </c>
      <c r="B3" s="103"/>
      <c r="C3" s="103"/>
      <c r="D3" s="103"/>
      <c r="E3" s="103"/>
      <c r="F3" s="103"/>
    </row>
    <row r="4" spans="1:6" ht="15">
      <c r="A4" s="103" t="s">
        <v>0</v>
      </c>
      <c r="B4" s="103"/>
      <c r="C4" s="103"/>
      <c r="D4" s="103"/>
      <c r="E4" s="103"/>
      <c r="F4" s="103"/>
    </row>
    <row r="5" spans="1:6" ht="12" customHeight="1">
      <c r="A5" s="85"/>
      <c r="B5" s="85"/>
      <c r="C5" s="85"/>
      <c r="D5" s="85"/>
      <c r="E5" s="85"/>
      <c r="F5" s="85"/>
    </row>
    <row r="6" spans="1:6" ht="15">
      <c r="A6" s="103" t="s">
        <v>54</v>
      </c>
      <c r="B6" s="103"/>
      <c r="C6" s="103"/>
      <c r="D6" s="103"/>
      <c r="E6" s="103"/>
      <c r="F6" s="103"/>
    </row>
    <row r="7" spans="1:6" ht="13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104" t="s">
        <v>66</v>
      </c>
      <c r="C8" s="104"/>
      <c r="D8" s="104"/>
      <c r="E8" s="104"/>
      <c r="F8" s="104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1" t="s">
        <v>58</v>
      </c>
      <c r="B13" s="1" t="s">
        <v>187</v>
      </c>
      <c r="C13" s="1"/>
      <c r="D13" s="1"/>
      <c r="E13" s="1"/>
      <c r="F13" s="1"/>
    </row>
    <row r="14" spans="1:6" ht="15">
      <c r="A14" s="9" t="s">
        <v>3</v>
      </c>
      <c r="B14" s="1" t="s">
        <v>191</v>
      </c>
      <c r="C14" s="1"/>
      <c r="D14" s="1"/>
      <c r="E14" s="1"/>
      <c r="F14" s="1"/>
    </row>
    <row r="15" spans="1:6" ht="24.75" customHeight="1">
      <c r="A15" s="11" t="s">
        <v>61</v>
      </c>
      <c r="B15" s="102" t="s">
        <v>118</v>
      </c>
      <c r="C15" s="102"/>
      <c r="D15" s="102"/>
      <c r="E15" s="102"/>
      <c r="F15" s="102"/>
    </row>
    <row r="16" spans="1:6" ht="15">
      <c r="A16" s="9" t="s">
        <v>4</v>
      </c>
      <c r="B16" s="87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.75" customHeight="1">
      <c r="A18" s="9"/>
      <c r="B18" s="1"/>
      <c r="C18" s="1"/>
      <c r="D18" s="1"/>
      <c r="E18" s="1"/>
      <c r="F18" s="1"/>
    </row>
    <row r="19" spans="1:6" ht="15">
      <c r="A19" s="86" t="s">
        <v>5</v>
      </c>
      <c r="B19" s="86" t="s">
        <v>6</v>
      </c>
      <c r="C19" s="105" t="s">
        <v>7</v>
      </c>
      <c r="D19" s="105"/>
      <c r="E19" s="105" t="s">
        <v>8</v>
      </c>
      <c r="F19" s="105"/>
    </row>
    <row r="20" spans="1:6" ht="15">
      <c r="A20" s="12" t="s">
        <v>117</v>
      </c>
      <c r="B20" s="15">
        <v>43844</v>
      </c>
      <c r="C20" s="106" t="s">
        <v>93</v>
      </c>
      <c r="D20" s="106"/>
      <c r="E20" s="107">
        <v>3710326.08</v>
      </c>
      <c r="F20" s="107"/>
    </row>
    <row r="21" spans="1:6" ht="15">
      <c r="A21" s="2" t="s">
        <v>132</v>
      </c>
      <c r="B21" s="15">
        <v>43915</v>
      </c>
      <c r="C21" s="108" t="s">
        <v>123</v>
      </c>
      <c r="D21" s="106"/>
      <c r="E21" s="107">
        <v>211280</v>
      </c>
      <c r="F21" s="107"/>
    </row>
    <row r="22" spans="1:6" ht="15">
      <c r="A22" s="2" t="s">
        <v>130</v>
      </c>
      <c r="B22" s="15">
        <v>44209</v>
      </c>
      <c r="C22" s="108" t="s">
        <v>131</v>
      </c>
      <c r="D22" s="106"/>
      <c r="E22" s="107">
        <v>3834753.12</v>
      </c>
      <c r="F22" s="107"/>
    </row>
    <row r="23" spans="1:6" ht="15">
      <c r="A23" s="2" t="s">
        <v>147</v>
      </c>
      <c r="B23" s="15">
        <v>44264</v>
      </c>
      <c r="C23" s="108" t="s">
        <v>131</v>
      </c>
      <c r="D23" s="106"/>
      <c r="E23" s="107">
        <v>99900</v>
      </c>
      <c r="F23" s="107"/>
    </row>
    <row r="24" spans="1:6" ht="15">
      <c r="A24" s="2" t="s">
        <v>153</v>
      </c>
      <c r="B24" s="15">
        <v>44349</v>
      </c>
      <c r="C24" s="108" t="s">
        <v>131</v>
      </c>
      <c r="D24" s="106"/>
      <c r="E24" s="107">
        <v>198498.3</v>
      </c>
      <c r="F24" s="107"/>
    </row>
    <row r="25" spans="1:6" ht="15">
      <c r="A25" s="2" t="s">
        <v>158</v>
      </c>
      <c r="B25" s="15">
        <v>44438</v>
      </c>
      <c r="C25" s="108" t="s">
        <v>131</v>
      </c>
      <c r="D25" s="106"/>
      <c r="E25" s="107">
        <v>220000</v>
      </c>
      <c r="F25" s="107"/>
    </row>
    <row r="26" spans="1:6" ht="15">
      <c r="A26" s="2" t="s">
        <v>159</v>
      </c>
      <c r="B26" s="15">
        <v>44473</v>
      </c>
      <c r="C26" s="108" t="s">
        <v>131</v>
      </c>
      <c r="D26" s="106"/>
      <c r="E26" s="107">
        <v>57449.22</v>
      </c>
      <c r="F26" s="107"/>
    </row>
    <row r="27" spans="1:6" ht="15">
      <c r="A27" s="2" t="s">
        <v>166</v>
      </c>
      <c r="B27" s="15">
        <v>44571</v>
      </c>
      <c r="C27" s="108" t="s">
        <v>167</v>
      </c>
      <c r="D27" s="106"/>
      <c r="E27" s="107">
        <v>4244903.64</v>
      </c>
      <c r="F27" s="107"/>
    </row>
    <row r="28" spans="1:6" ht="15">
      <c r="A28" s="2" t="s">
        <v>179</v>
      </c>
      <c r="B28" s="15">
        <v>44649</v>
      </c>
      <c r="C28" s="108" t="s">
        <v>167</v>
      </c>
      <c r="D28" s="106"/>
      <c r="E28" s="113">
        <v>400000</v>
      </c>
      <c r="F28" s="113"/>
    </row>
    <row r="29" spans="1:6" ht="15">
      <c r="A29" s="2" t="s">
        <v>197</v>
      </c>
      <c r="B29" s="15">
        <v>44832</v>
      </c>
      <c r="C29" s="108" t="s">
        <v>167</v>
      </c>
      <c r="D29" s="106"/>
      <c r="E29" s="113">
        <v>100000</v>
      </c>
      <c r="F29" s="113"/>
    </row>
    <row r="30" spans="1:6" ht="15">
      <c r="A30" s="2" t="s">
        <v>229</v>
      </c>
      <c r="B30" s="15">
        <v>44939</v>
      </c>
      <c r="C30" s="108" t="s">
        <v>277</v>
      </c>
      <c r="D30" s="106"/>
      <c r="E30" s="132">
        <v>13077110.36</v>
      </c>
      <c r="F30" s="133"/>
    </row>
    <row r="31" spans="1:6" ht="15">
      <c r="A31" s="1"/>
      <c r="B31" s="1"/>
      <c r="C31" s="1"/>
      <c r="D31" s="1"/>
      <c r="E31" s="1"/>
      <c r="F31" s="1"/>
    </row>
    <row r="32" spans="1:6" ht="18" customHeight="1">
      <c r="A32" s="111" t="s">
        <v>94</v>
      </c>
      <c r="B32" s="112"/>
      <c r="C32" s="112"/>
      <c r="D32" s="112"/>
      <c r="E32" s="112"/>
      <c r="F32" s="112"/>
    </row>
    <row r="33" spans="1:6" ht="34.5" customHeight="1">
      <c r="A33" s="73" t="s">
        <v>9</v>
      </c>
      <c r="B33" s="73" t="s">
        <v>10</v>
      </c>
      <c r="C33" s="73" t="s">
        <v>11</v>
      </c>
      <c r="D33" s="109" t="s">
        <v>12</v>
      </c>
      <c r="E33" s="110"/>
      <c r="F33" s="73" t="s">
        <v>13</v>
      </c>
    </row>
    <row r="34" spans="1:6" ht="28.5" customHeight="1">
      <c r="A34" s="70">
        <v>44972</v>
      </c>
      <c r="B34" s="51">
        <v>224394.78</v>
      </c>
      <c r="C34" s="70">
        <v>44972</v>
      </c>
      <c r="D34" s="114" t="s">
        <v>280</v>
      </c>
      <c r="E34" s="114"/>
      <c r="F34" s="71">
        <v>224394.78</v>
      </c>
    </row>
    <row r="35" spans="1:6" ht="30" customHeight="1">
      <c r="A35" s="70">
        <v>44974</v>
      </c>
      <c r="B35" s="51">
        <v>328377.48</v>
      </c>
      <c r="C35" s="70">
        <v>44974</v>
      </c>
      <c r="D35" s="114" t="s">
        <v>279</v>
      </c>
      <c r="E35" s="114"/>
      <c r="F35" s="71">
        <v>328377.48</v>
      </c>
    </row>
    <row r="36" spans="1:6" ht="28.5" customHeight="1">
      <c r="A36" s="70"/>
      <c r="B36" s="51"/>
      <c r="C36" s="70"/>
      <c r="D36" s="114"/>
      <c r="E36" s="114"/>
      <c r="F36" s="71"/>
    </row>
    <row r="37" spans="1:6" ht="15">
      <c r="A37" s="115" t="s">
        <v>154</v>
      </c>
      <c r="B37" s="115"/>
      <c r="C37" s="115"/>
      <c r="D37" s="115"/>
      <c r="E37" s="115"/>
      <c r="F37" s="74">
        <v>314791.61</v>
      </c>
    </row>
    <row r="38" spans="1:7" ht="15">
      <c r="A38" s="116" t="s">
        <v>14</v>
      </c>
      <c r="B38" s="116"/>
      <c r="C38" s="116"/>
      <c r="D38" s="116"/>
      <c r="E38" s="116"/>
      <c r="F38" s="58">
        <f>F34+F35+F36</f>
        <v>552772.26</v>
      </c>
      <c r="G38" s="57"/>
    </row>
    <row r="39" spans="1:7" ht="15">
      <c r="A39" s="116" t="s">
        <v>17</v>
      </c>
      <c r="B39" s="116"/>
      <c r="C39" s="116"/>
      <c r="D39" s="116"/>
      <c r="E39" s="116"/>
      <c r="F39" s="100">
        <f>673.32+1470.89+434.14+1080.13</f>
        <v>3658.48</v>
      </c>
      <c r="G39" s="57"/>
    </row>
    <row r="40" spans="1:7" ht="15">
      <c r="A40" s="116" t="s">
        <v>67</v>
      </c>
      <c r="B40" s="116"/>
      <c r="C40" s="116"/>
      <c r="D40" s="116"/>
      <c r="E40" s="116"/>
      <c r="F40" s="16">
        <v>0</v>
      </c>
      <c r="G40" s="14"/>
    </row>
    <row r="41" spans="1:7" ht="15">
      <c r="A41" s="116" t="s">
        <v>15</v>
      </c>
      <c r="B41" s="116"/>
      <c r="C41" s="116"/>
      <c r="D41" s="116"/>
      <c r="E41" s="116"/>
      <c r="F41" s="17">
        <f>F37+F38+F39+F40</f>
        <v>871222.35</v>
      </c>
      <c r="G41" s="14"/>
    </row>
    <row r="42" spans="1:7" ht="11.25" customHeight="1">
      <c r="A42" s="117"/>
      <c r="B42" s="117"/>
      <c r="C42" s="117"/>
      <c r="D42" s="117"/>
      <c r="E42" s="117"/>
      <c r="F42" s="18"/>
      <c r="G42" s="14"/>
    </row>
    <row r="43" spans="1:6" ht="15">
      <c r="A43" s="116" t="s">
        <v>102</v>
      </c>
      <c r="B43" s="116"/>
      <c r="C43" s="116"/>
      <c r="D43" s="116"/>
      <c r="E43" s="116"/>
      <c r="F43" s="17">
        <v>637.88</v>
      </c>
    </row>
    <row r="44" spans="1:7" ht="15">
      <c r="A44" s="116" t="s">
        <v>16</v>
      </c>
      <c r="B44" s="116"/>
      <c r="C44" s="116"/>
      <c r="D44" s="116"/>
      <c r="E44" s="116"/>
      <c r="F44" s="17">
        <f>F41+F43</f>
        <v>871860.23</v>
      </c>
      <c r="G44" s="14"/>
    </row>
    <row r="45" spans="1:7" ht="10.5" customHeight="1">
      <c r="A45" s="4" t="s">
        <v>18</v>
      </c>
      <c r="B45" s="3"/>
      <c r="C45" s="3"/>
      <c r="G45" s="14"/>
    </row>
    <row r="46" spans="1:3" ht="12" customHeight="1">
      <c r="A46" s="4" t="s">
        <v>19</v>
      </c>
      <c r="B46" s="3"/>
      <c r="C46" s="3"/>
    </row>
    <row r="47" spans="1:6" ht="10.5" customHeight="1">
      <c r="A47" s="4" t="s">
        <v>103</v>
      </c>
      <c r="B47" s="3"/>
      <c r="C47" s="3"/>
      <c r="F47" s="13"/>
    </row>
    <row r="48" spans="1:6" ht="10.5" customHeight="1">
      <c r="A48" s="4"/>
      <c r="B48" s="3"/>
      <c r="C48" s="3"/>
      <c r="F48" s="13"/>
    </row>
    <row r="49" spans="1:6" ht="10.5" customHeight="1">
      <c r="A49" s="4"/>
      <c r="B49" s="3"/>
      <c r="C49" s="3"/>
      <c r="F49" s="13"/>
    </row>
    <row r="50" spans="1:6" ht="15">
      <c r="A50" s="103" t="s">
        <v>100</v>
      </c>
      <c r="B50" s="103"/>
      <c r="C50" s="103"/>
      <c r="D50" s="103"/>
      <c r="E50" s="103"/>
      <c r="F50" s="103"/>
    </row>
    <row r="51" spans="1:6" ht="8.25" customHeight="1">
      <c r="A51" s="85"/>
      <c r="B51" s="85"/>
      <c r="C51" s="85"/>
      <c r="D51" s="85"/>
      <c r="E51" s="85"/>
      <c r="F51" s="85"/>
    </row>
    <row r="52" spans="1:6" ht="15">
      <c r="A52" s="103" t="s">
        <v>101</v>
      </c>
      <c r="B52" s="103"/>
      <c r="C52" s="103"/>
      <c r="D52" s="103"/>
      <c r="E52" s="103"/>
      <c r="F52" s="103"/>
    </row>
    <row r="53" spans="1:6" ht="15">
      <c r="A53" s="103" t="s">
        <v>0</v>
      </c>
      <c r="B53" s="103"/>
      <c r="C53" s="103"/>
      <c r="D53" s="103"/>
      <c r="E53" s="103"/>
      <c r="F53" s="103"/>
    </row>
    <row r="54" spans="1:6" ht="9" customHeight="1">
      <c r="A54" s="85"/>
      <c r="B54" s="85"/>
      <c r="C54" s="85"/>
      <c r="D54" s="85"/>
      <c r="E54" s="85"/>
      <c r="F54" s="85"/>
    </row>
    <row r="55" spans="1:6" ht="15">
      <c r="A55" s="103" t="s">
        <v>54</v>
      </c>
      <c r="B55" s="103"/>
      <c r="C55" s="103"/>
      <c r="D55" s="103"/>
      <c r="E55" s="103"/>
      <c r="F55" s="103"/>
    </row>
    <row r="56" spans="1:6" ht="8.25" customHeight="1">
      <c r="A56" s="85"/>
      <c r="B56" s="85"/>
      <c r="C56" s="85"/>
      <c r="D56" s="85"/>
      <c r="E56" s="85"/>
      <c r="F56" s="85"/>
    </row>
    <row r="57" spans="1:6" ht="38.25" customHeight="1">
      <c r="A57" s="120" t="s">
        <v>278</v>
      </c>
      <c r="B57" s="120"/>
      <c r="C57" s="120"/>
      <c r="D57" s="120"/>
      <c r="E57" s="120"/>
      <c r="F57" s="120"/>
    </row>
    <row r="58" spans="1:6" ht="15">
      <c r="A58" s="5"/>
      <c r="B58" s="5"/>
      <c r="C58" s="5"/>
      <c r="D58" s="5"/>
      <c r="E58" s="5"/>
      <c r="F58" s="5"/>
    </row>
    <row r="59" spans="1:6" ht="21.75" customHeight="1">
      <c r="A59" s="121" t="s">
        <v>96</v>
      </c>
      <c r="B59" s="121"/>
      <c r="C59" s="121"/>
      <c r="D59" s="121"/>
      <c r="E59" s="121"/>
      <c r="F59" s="121"/>
    </row>
    <row r="60" spans="1:6" ht="15">
      <c r="A60" s="122" t="s">
        <v>20</v>
      </c>
      <c r="B60" s="122"/>
      <c r="C60" s="122"/>
      <c r="D60" s="122"/>
      <c r="E60" s="122"/>
      <c r="F60" s="122"/>
    </row>
    <row r="61" spans="1:6" ht="68.25">
      <c r="A61" s="6" t="s">
        <v>21</v>
      </c>
      <c r="B61" s="6" t="s">
        <v>22</v>
      </c>
      <c r="C61" s="6" t="s">
        <v>23</v>
      </c>
      <c r="D61" s="6" t="s">
        <v>24</v>
      </c>
      <c r="E61" s="6" t="s">
        <v>116</v>
      </c>
      <c r="F61" s="6" t="s">
        <v>25</v>
      </c>
    </row>
    <row r="62" spans="1:6" ht="18.75" customHeight="1">
      <c r="A62" s="12" t="s">
        <v>26</v>
      </c>
      <c r="B62" s="51">
        <v>22010.57</v>
      </c>
      <c r="C62" s="51">
        <v>0</v>
      </c>
      <c r="D62" s="51">
        <v>22010.57</v>
      </c>
      <c r="E62" s="51">
        <f>C62+D62</f>
        <v>22010.57</v>
      </c>
      <c r="F62" s="51">
        <v>0</v>
      </c>
    </row>
    <row r="63" spans="1:6" ht="18.75" customHeight="1">
      <c r="A63" s="12" t="s">
        <v>27</v>
      </c>
      <c r="B63" s="51">
        <v>0</v>
      </c>
      <c r="C63" s="51">
        <v>0</v>
      </c>
      <c r="D63" s="51">
        <v>0</v>
      </c>
      <c r="E63" s="51">
        <f aca="true" t="shared" si="0" ref="E63:E77">C63+D63</f>
        <v>0</v>
      </c>
      <c r="F63" s="51">
        <v>0</v>
      </c>
    </row>
    <row r="64" spans="1:6" ht="18.75" customHeight="1">
      <c r="A64" s="12" t="s">
        <v>28</v>
      </c>
      <c r="B64" s="51">
        <v>0</v>
      </c>
      <c r="C64" s="51">
        <v>0</v>
      </c>
      <c r="D64" s="51">
        <v>0</v>
      </c>
      <c r="E64" s="51">
        <f t="shared" si="0"/>
        <v>0</v>
      </c>
      <c r="F64" s="51">
        <v>0</v>
      </c>
    </row>
    <row r="65" spans="1:6" ht="18.75" customHeight="1">
      <c r="A65" s="12" t="s">
        <v>99</v>
      </c>
      <c r="B65" s="51">
        <v>1279.39</v>
      </c>
      <c r="C65" s="51">
        <v>0</v>
      </c>
      <c r="D65" s="51">
        <v>1279.39</v>
      </c>
      <c r="E65" s="51">
        <f t="shared" si="0"/>
        <v>1279.39</v>
      </c>
      <c r="F65" s="51">
        <v>0</v>
      </c>
    </row>
    <row r="66" spans="1:6" ht="18.75" customHeight="1">
      <c r="A66" s="12" t="s">
        <v>29</v>
      </c>
      <c r="B66" s="51">
        <v>2312.71</v>
      </c>
      <c r="C66" s="51">
        <v>0</v>
      </c>
      <c r="D66" s="51">
        <v>2312.71</v>
      </c>
      <c r="E66" s="51">
        <f t="shared" si="0"/>
        <v>2312.71</v>
      </c>
      <c r="F66" s="51">
        <v>0</v>
      </c>
    </row>
    <row r="67" spans="1:6" ht="18.75" customHeight="1">
      <c r="A67" s="19" t="s">
        <v>30</v>
      </c>
      <c r="B67" s="51">
        <v>1064.9</v>
      </c>
      <c r="C67" s="51">
        <v>0</v>
      </c>
      <c r="D67" s="51">
        <v>1064.9</v>
      </c>
      <c r="E67" s="51">
        <f t="shared" si="0"/>
        <v>1064.9</v>
      </c>
      <c r="F67" s="51">
        <v>0</v>
      </c>
    </row>
    <row r="68" spans="1:6" ht="18.75" customHeight="1">
      <c r="A68" s="12" t="s">
        <v>47</v>
      </c>
      <c r="B68" s="51">
        <v>75894.46</v>
      </c>
      <c r="C68" s="51">
        <v>0</v>
      </c>
      <c r="D68" s="51">
        <v>75894.46</v>
      </c>
      <c r="E68" s="51">
        <f t="shared" si="0"/>
        <v>75894.46</v>
      </c>
      <c r="F68" s="51">
        <v>0</v>
      </c>
    </row>
    <row r="69" spans="1:6" ht="18.75" customHeight="1">
      <c r="A69" s="19" t="s">
        <v>31</v>
      </c>
      <c r="B69" s="51">
        <v>100526.85</v>
      </c>
      <c r="C69" s="51">
        <v>0</v>
      </c>
      <c r="D69" s="51">
        <v>100526.85</v>
      </c>
      <c r="E69" s="51">
        <f t="shared" si="0"/>
        <v>100526.85</v>
      </c>
      <c r="F69" s="51">
        <v>0</v>
      </c>
    </row>
    <row r="70" spans="1:6" ht="18.75" customHeight="1">
      <c r="A70" s="12" t="s">
        <v>32</v>
      </c>
      <c r="B70" s="51">
        <v>0</v>
      </c>
      <c r="C70" s="51">
        <v>0</v>
      </c>
      <c r="D70" s="51">
        <v>0</v>
      </c>
      <c r="E70" s="51">
        <f t="shared" si="0"/>
        <v>0</v>
      </c>
      <c r="F70" s="51">
        <v>0</v>
      </c>
    </row>
    <row r="71" spans="1:6" ht="18.75" customHeight="1">
      <c r="A71" s="12" t="s">
        <v>40</v>
      </c>
      <c r="B71" s="51">
        <v>5822.11</v>
      </c>
      <c r="C71" s="51">
        <v>0</v>
      </c>
      <c r="D71" s="51">
        <v>5822.11</v>
      </c>
      <c r="E71" s="51">
        <f t="shared" si="0"/>
        <v>5822.11</v>
      </c>
      <c r="F71" s="51">
        <v>0</v>
      </c>
    </row>
    <row r="72" spans="1:6" ht="18.75" customHeight="1">
      <c r="A72" s="12" t="s">
        <v>39</v>
      </c>
      <c r="B72" s="51">
        <v>0</v>
      </c>
      <c r="C72" s="51">
        <v>0</v>
      </c>
      <c r="D72" s="51">
        <v>0</v>
      </c>
      <c r="E72" s="51">
        <f t="shared" si="0"/>
        <v>0</v>
      </c>
      <c r="F72" s="51">
        <v>0</v>
      </c>
    </row>
    <row r="73" spans="1:6" ht="18.75" customHeight="1">
      <c r="A73" s="12" t="s">
        <v>38</v>
      </c>
      <c r="B73" s="51">
        <v>0</v>
      </c>
      <c r="C73" s="51">
        <v>0</v>
      </c>
      <c r="D73" s="51">
        <v>0</v>
      </c>
      <c r="E73" s="51">
        <f t="shared" si="0"/>
        <v>0</v>
      </c>
      <c r="F73" s="51">
        <v>0</v>
      </c>
    </row>
    <row r="74" spans="1:6" ht="18.75" customHeight="1">
      <c r="A74" s="19" t="s">
        <v>33</v>
      </c>
      <c r="B74" s="51">
        <v>0</v>
      </c>
      <c r="C74" s="51">
        <v>0</v>
      </c>
      <c r="D74" s="51">
        <v>0</v>
      </c>
      <c r="E74" s="51">
        <f t="shared" si="0"/>
        <v>0</v>
      </c>
      <c r="F74" s="51">
        <v>0</v>
      </c>
    </row>
    <row r="75" spans="1:6" ht="18.75" customHeight="1">
      <c r="A75" s="12" t="s">
        <v>34</v>
      </c>
      <c r="B75" s="51">
        <v>0</v>
      </c>
      <c r="C75" s="51">
        <v>0</v>
      </c>
      <c r="D75" s="51">
        <v>0</v>
      </c>
      <c r="E75" s="51">
        <f t="shared" si="0"/>
        <v>0</v>
      </c>
      <c r="F75" s="51">
        <v>0</v>
      </c>
    </row>
    <row r="76" spans="1:6" ht="26.25" customHeight="1">
      <c r="A76" s="19" t="s">
        <v>35</v>
      </c>
      <c r="B76" s="51">
        <f>121.9+121.9</f>
        <v>243.8</v>
      </c>
      <c r="C76" s="51">
        <v>0</v>
      </c>
      <c r="D76" s="51">
        <f>121.9+121.9</f>
        <v>243.8</v>
      </c>
      <c r="E76" s="51">
        <f t="shared" si="0"/>
        <v>243.8</v>
      </c>
      <c r="F76" s="51">
        <v>0</v>
      </c>
    </row>
    <row r="77" spans="1:6" ht="18.75" customHeight="1">
      <c r="A77" s="12" t="s">
        <v>36</v>
      </c>
      <c r="B77" s="51">
        <v>0</v>
      </c>
      <c r="C77" s="51">
        <v>0</v>
      </c>
      <c r="D77" s="51">
        <v>0</v>
      </c>
      <c r="E77" s="51">
        <f t="shared" si="0"/>
        <v>0</v>
      </c>
      <c r="F77" s="51">
        <v>0</v>
      </c>
    </row>
    <row r="78" spans="1:6" ht="24.75" customHeight="1">
      <c r="A78" s="20" t="s">
        <v>37</v>
      </c>
      <c r="B78" s="21">
        <f>SUM(B62:B77)</f>
        <v>209154.78999999998</v>
      </c>
      <c r="C78" s="21">
        <f>SUM(C62:C77)</f>
        <v>0</v>
      </c>
      <c r="D78" s="21">
        <f>SUM(D62:D77)</f>
        <v>209154.78999999998</v>
      </c>
      <c r="E78" s="60">
        <f>C78+D78</f>
        <v>209154.78999999998</v>
      </c>
      <c r="F78" s="21">
        <f>SUM(F62:F77)</f>
        <v>0</v>
      </c>
    </row>
    <row r="79" ht="15">
      <c r="A79" s="7" t="s">
        <v>41</v>
      </c>
    </row>
    <row r="80" spans="1:6" ht="15">
      <c r="A80" s="8" t="s">
        <v>42</v>
      </c>
      <c r="B80" s="8"/>
      <c r="C80" s="8"/>
      <c r="D80" s="8"/>
      <c r="E80" s="8"/>
      <c r="F80" s="8"/>
    </row>
    <row r="81" spans="1:6" ht="15">
      <c r="A81" s="8" t="s">
        <v>43</v>
      </c>
      <c r="B81" s="8"/>
      <c r="C81" s="8"/>
      <c r="D81" s="8"/>
      <c r="E81" s="8"/>
      <c r="F81" s="8"/>
    </row>
    <row r="82" spans="1:6" ht="15">
      <c r="A82" s="8" t="s">
        <v>44</v>
      </c>
      <c r="B82" s="8"/>
      <c r="C82" s="8"/>
      <c r="D82" s="8"/>
      <c r="E82" s="8"/>
      <c r="F82" s="8"/>
    </row>
    <row r="83" spans="1:6" ht="23.25" customHeight="1">
      <c r="A83" s="130" t="s">
        <v>45</v>
      </c>
      <c r="B83" s="130"/>
      <c r="C83" s="130"/>
      <c r="D83" s="130"/>
      <c r="E83" s="130"/>
      <c r="F83" s="130"/>
    </row>
    <row r="84" spans="1:6" ht="61.5" customHeight="1">
      <c r="A84" s="131" t="s">
        <v>104</v>
      </c>
      <c r="B84" s="131"/>
      <c r="C84" s="131"/>
      <c r="D84" s="131"/>
      <c r="E84" s="131"/>
      <c r="F84" s="131"/>
    </row>
    <row r="85" spans="1:6" ht="15">
      <c r="A85" s="8" t="s">
        <v>46</v>
      </c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7" ht="15">
      <c r="A88" s="103" t="s">
        <v>100</v>
      </c>
      <c r="B88" s="103"/>
      <c r="C88" s="103"/>
      <c r="D88" s="103"/>
      <c r="E88" s="103"/>
      <c r="F88" s="103"/>
      <c r="G88" s="10"/>
    </row>
    <row r="89" spans="1:7" ht="10.5" customHeight="1">
      <c r="A89" s="85"/>
      <c r="B89" s="85"/>
      <c r="C89" s="85"/>
      <c r="D89" s="85"/>
      <c r="E89" s="85"/>
      <c r="F89" s="85"/>
      <c r="G89" s="10"/>
    </row>
    <row r="90" spans="1:7" ht="15">
      <c r="A90" s="103" t="s">
        <v>101</v>
      </c>
      <c r="B90" s="103"/>
      <c r="C90" s="103"/>
      <c r="D90" s="103"/>
      <c r="E90" s="103"/>
      <c r="F90" s="103"/>
      <c r="G90" s="10"/>
    </row>
    <row r="91" spans="1:7" ht="15">
      <c r="A91" s="103" t="s">
        <v>0</v>
      </c>
      <c r="B91" s="103"/>
      <c r="C91" s="103"/>
      <c r="D91" s="103"/>
      <c r="E91" s="103"/>
      <c r="F91" s="103"/>
      <c r="G91" s="10"/>
    </row>
    <row r="92" spans="1:7" ht="10.5" customHeight="1">
      <c r="A92" s="85"/>
      <c r="B92" s="85"/>
      <c r="C92" s="85"/>
      <c r="D92" s="85"/>
      <c r="E92" s="85"/>
      <c r="F92" s="85"/>
      <c r="G92" s="10"/>
    </row>
    <row r="93" spans="1:7" ht="15">
      <c r="A93" s="103" t="s">
        <v>54</v>
      </c>
      <c r="B93" s="103"/>
      <c r="C93" s="103"/>
      <c r="D93" s="103"/>
      <c r="E93" s="103"/>
      <c r="F93" s="103"/>
      <c r="G93" s="10"/>
    </row>
    <row r="96" spans="1:6" ht="24.75" customHeight="1">
      <c r="A96" s="124" t="s">
        <v>48</v>
      </c>
      <c r="B96" s="125"/>
      <c r="C96" s="125"/>
      <c r="D96" s="125"/>
      <c r="E96" s="125"/>
      <c r="F96" s="126"/>
    </row>
    <row r="97" spans="1:6" ht="24.75" customHeight="1">
      <c r="A97" s="127" t="s">
        <v>49</v>
      </c>
      <c r="B97" s="128"/>
      <c r="C97" s="128"/>
      <c r="D97" s="128"/>
      <c r="E97" s="129"/>
      <c r="F97" s="17">
        <f>'anexo 14 a 31'!F44</f>
        <v>871860.23</v>
      </c>
    </row>
    <row r="98" spans="1:6" ht="24.75" customHeight="1">
      <c r="A98" s="127" t="s">
        <v>50</v>
      </c>
      <c r="B98" s="128"/>
      <c r="C98" s="128"/>
      <c r="D98" s="128"/>
      <c r="E98" s="129"/>
      <c r="F98" s="16">
        <f>'anexo 14 a 31'!C78+'anexo 14 a 31'!D78</f>
        <v>209154.78999999998</v>
      </c>
    </row>
    <row r="99" spans="1:6" ht="24.75" customHeight="1">
      <c r="A99" s="127" t="s">
        <v>51</v>
      </c>
      <c r="B99" s="128"/>
      <c r="C99" s="128"/>
      <c r="D99" s="128"/>
      <c r="E99" s="129"/>
      <c r="F99" s="16">
        <f>'anexo 14 a 31'!F41-(F98-'anexo 14 a 31'!F43)</f>
        <v>662705.44</v>
      </c>
    </row>
    <row r="100" spans="1:6" ht="24.75" customHeight="1">
      <c r="A100" s="127" t="s">
        <v>52</v>
      </c>
      <c r="B100" s="128"/>
      <c r="C100" s="128"/>
      <c r="D100" s="128"/>
      <c r="E100" s="129"/>
      <c r="F100" s="94">
        <v>0</v>
      </c>
    </row>
    <row r="101" spans="1:10" ht="24.75" customHeight="1">
      <c r="A101" s="127" t="s">
        <v>95</v>
      </c>
      <c r="B101" s="128"/>
      <c r="C101" s="128"/>
      <c r="D101" s="128"/>
      <c r="E101" s="129"/>
      <c r="F101" s="16">
        <f>F99-F100</f>
        <v>662705.44</v>
      </c>
      <c r="J101" s="14"/>
    </row>
    <row r="102" ht="20.25" customHeight="1"/>
    <row r="103" spans="1:6" ht="15">
      <c r="A103" s="123" t="s">
        <v>105</v>
      </c>
      <c r="B103" s="123"/>
      <c r="C103" s="123"/>
      <c r="D103" s="123"/>
      <c r="E103" s="123"/>
      <c r="F103" s="123"/>
    </row>
    <row r="104" spans="1:7" ht="15" customHeight="1">
      <c r="A104" s="123"/>
      <c r="B104" s="123"/>
      <c r="C104" s="123"/>
      <c r="D104" s="123"/>
      <c r="E104" s="123"/>
      <c r="F104" s="123"/>
      <c r="G104" s="52"/>
    </row>
    <row r="105" spans="1:7" ht="15">
      <c r="A105" s="123"/>
      <c r="B105" s="123"/>
      <c r="C105" s="123"/>
      <c r="D105" s="123"/>
      <c r="E105" s="123"/>
      <c r="F105" s="123"/>
      <c r="G105" s="52"/>
    </row>
    <row r="106" ht="15">
      <c r="G106" s="14"/>
    </row>
    <row r="107" spans="1:7" ht="15">
      <c r="A107" t="s">
        <v>230</v>
      </c>
      <c r="G107" s="14"/>
    </row>
    <row r="108" spans="6:7" ht="15">
      <c r="F108" s="63"/>
      <c r="G108" s="14"/>
    </row>
    <row r="109" ht="15">
      <c r="G109" s="14"/>
    </row>
    <row r="110" spans="1:7" ht="15">
      <c r="A110" s="91"/>
      <c r="G110" s="14"/>
    </row>
    <row r="111" spans="1:7" ht="15">
      <c r="A111" s="10" t="s">
        <v>187</v>
      </c>
      <c r="F111" s="14"/>
      <c r="G111" s="14"/>
    </row>
    <row r="112" ht="15">
      <c r="A112" s="10" t="s">
        <v>53</v>
      </c>
    </row>
    <row r="120" ht="15">
      <c r="H120" s="69"/>
    </row>
  </sheetData>
  <mergeCells count="63">
    <mergeCell ref="A103:F105"/>
    <mergeCell ref="C30:D30"/>
    <mergeCell ref="E30:F30"/>
    <mergeCell ref="A96:F96"/>
    <mergeCell ref="A97:E97"/>
    <mergeCell ref="A98:E98"/>
    <mergeCell ref="A99:E99"/>
    <mergeCell ref="A100:E100"/>
    <mergeCell ref="A101:E101"/>
    <mergeCell ref="A83:F83"/>
    <mergeCell ref="A84:F84"/>
    <mergeCell ref="A88:F88"/>
    <mergeCell ref="A90:F90"/>
    <mergeCell ref="A91:F91"/>
    <mergeCell ref="A93:F93"/>
    <mergeCell ref="A52:F52"/>
    <mergeCell ref="A53:F53"/>
    <mergeCell ref="A55:F55"/>
    <mergeCell ref="A57:F57"/>
    <mergeCell ref="A59:F59"/>
    <mergeCell ref="A60:F60"/>
    <mergeCell ref="A50:F50"/>
    <mergeCell ref="D34:E34"/>
    <mergeCell ref="D35:E35"/>
    <mergeCell ref="D36:E36"/>
    <mergeCell ref="A37:E37"/>
    <mergeCell ref="A38:E38"/>
    <mergeCell ref="A39:E39"/>
    <mergeCell ref="A40:E40"/>
    <mergeCell ref="A41:E41"/>
    <mergeCell ref="A42:E42"/>
    <mergeCell ref="A43:E43"/>
    <mergeCell ref="A44:E44"/>
    <mergeCell ref="D33:E33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A32:F32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B15:F15"/>
    <mergeCell ref="A1:F1"/>
    <mergeCell ref="A3:F3"/>
    <mergeCell ref="A4:F4"/>
    <mergeCell ref="A6:F6"/>
    <mergeCell ref="B8:F8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0AC9-D5D6-4FCD-BF20-15F2EF7737D5}">
  <dimension ref="A1:K164"/>
  <sheetViews>
    <sheetView zoomScale="120" zoomScaleNormal="120" zoomScaleSheetLayoutView="100" workbookViewId="0" topLeftCell="A121">
      <selection activeCell="H73" sqref="H73:H76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32.8515625" style="0" customWidth="1"/>
    <col min="4" max="4" width="15.140625" style="0" customWidth="1"/>
    <col min="5" max="5" width="15.57421875" style="38" customWidth="1"/>
    <col min="6" max="6" width="8.140625" style="0" customWidth="1"/>
    <col min="7" max="7" width="17.8515625" style="0" customWidth="1"/>
    <col min="8" max="8" width="10.421875" style="0" customWidth="1"/>
    <col min="9" max="9" width="12.57421875" style="0" customWidth="1"/>
    <col min="10" max="10" width="14.00390625" style="0" customWidth="1"/>
    <col min="11" max="11" width="11.8515625" style="0" customWidth="1"/>
    <col min="251" max="251" width="25.8515625" style="0" customWidth="1"/>
    <col min="252" max="252" width="11.8515625" style="0" customWidth="1"/>
    <col min="253" max="253" width="32.421875" style="0" customWidth="1"/>
    <col min="254" max="254" width="13.57421875" style="0" customWidth="1"/>
    <col min="255" max="255" width="12.7109375" style="0" customWidth="1"/>
    <col min="256" max="256" width="7.28125" style="0" customWidth="1"/>
    <col min="257" max="257" width="23.57421875" style="0" customWidth="1"/>
    <col min="258" max="258" width="26.00390625" style="0" customWidth="1"/>
    <col min="507" max="507" width="25.8515625" style="0" customWidth="1"/>
    <col min="508" max="508" width="11.8515625" style="0" customWidth="1"/>
    <col min="509" max="509" width="32.421875" style="0" customWidth="1"/>
    <col min="510" max="510" width="13.57421875" style="0" customWidth="1"/>
    <col min="511" max="511" width="12.7109375" style="0" customWidth="1"/>
    <col min="512" max="512" width="7.28125" style="0" customWidth="1"/>
    <col min="513" max="513" width="23.57421875" style="0" customWidth="1"/>
    <col min="514" max="514" width="26.00390625" style="0" customWidth="1"/>
    <col min="763" max="763" width="25.8515625" style="0" customWidth="1"/>
    <col min="764" max="764" width="11.8515625" style="0" customWidth="1"/>
    <col min="765" max="765" width="32.421875" style="0" customWidth="1"/>
    <col min="766" max="766" width="13.57421875" style="0" customWidth="1"/>
    <col min="767" max="767" width="12.7109375" style="0" customWidth="1"/>
    <col min="768" max="768" width="7.28125" style="0" customWidth="1"/>
    <col min="769" max="769" width="23.57421875" style="0" customWidth="1"/>
    <col min="770" max="770" width="26.00390625" style="0" customWidth="1"/>
    <col min="1019" max="1019" width="25.8515625" style="0" customWidth="1"/>
    <col min="1020" max="1020" width="11.8515625" style="0" customWidth="1"/>
    <col min="1021" max="1021" width="32.421875" style="0" customWidth="1"/>
    <col min="1022" max="1022" width="13.57421875" style="0" customWidth="1"/>
    <col min="1023" max="1023" width="12.7109375" style="0" customWidth="1"/>
    <col min="1024" max="1024" width="7.28125" style="0" customWidth="1"/>
    <col min="1025" max="1025" width="23.57421875" style="0" customWidth="1"/>
    <col min="1026" max="1026" width="26.00390625" style="0" customWidth="1"/>
    <col min="1275" max="1275" width="25.8515625" style="0" customWidth="1"/>
    <col min="1276" max="1276" width="11.8515625" style="0" customWidth="1"/>
    <col min="1277" max="1277" width="32.421875" style="0" customWidth="1"/>
    <col min="1278" max="1278" width="13.57421875" style="0" customWidth="1"/>
    <col min="1279" max="1279" width="12.7109375" style="0" customWidth="1"/>
    <col min="1280" max="1280" width="7.28125" style="0" customWidth="1"/>
    <col min="1281" max="1281" width="23.57421875" style="0" customWidth="1"/>
    <col min="1282" max="1282" width="26.00390625" style="0" customWidth="1"/>
    <col min="1531" max="1531" width="25.8515625" style="0" customWidth="1"/>
    <col min="1532" max="1532" width="11.8515625" style="0" customWidth="1"/>
    <col min="1533" max="1533" width="32.421875" style="0" customWidth="1"/>
    <col min="1534" max="1534" width="13.57421875" style="0" customWidth="1"/>
    <col min="1535" max="1535" width="12.7109375" style="0" customWidth="1"/>
    <col min="1536" max="1536" width="7.28125" style="0" customWidth="1"/>
    <col min="1537" max="1537" width="23.57421875" style="0" customWidth="1"/>
    <col min="1538" max="1538" width="26.00390625" style="0" customWidth="1"/>
    <col min="1787" max="1787" width="25.8515625" style="0" customWidth="1"/>
    <col min="1788" max="1788" width="11.8515625" style="0" customWidth="1"/>
    <col min="1789" max="1789" width="32.421875" style="0" customWidth="1"/>
    <col min="1790" max="1790" width="13.57421875" style="0" customWidth="1"/>
    <col min="1791" max="1791" width="12.7109375" style="0" customWidth="1"/>
    <col min="1792" max="1792" width="7.28125" style="0" customWidth="1"/>
    <col min="1793" max="1793" width="23.57421875" style="0" customWidth="1"/>
    <col min="1794" max="1794" width="26.00390625" style="0" customWidth="1"/>
    <col min="2043" max="2043" width="25.8515625" style="0" customWidth="1"/>
    <col min="2044" max="2044" width="11.8515625" style="0" customWidth="1"/>
    <col min="2045" max="2045" width="32.421875" style="0" customWidth="1"/>
    <col min="2046" max="2046" width="13.57421875" style="0" customWidth="1"/>
    <col min="2047" max="2047" width="12.7109375" style="0" customWidth="1"/>
    <col min="2048" max="2048" width="7.28125" style="0" customWidth="1"/>
    <col min="2049" max="2049" width="23.57421875" style="0" customWidth="1"/>
    <col min="2050" max="2050" width="26.00390625" style="0" customWidth="1"/>
    <col min="2299" max="2299" width="25.8515625" style="0" customWidth="1"/>
    <col min="2300" max="2300" width="11.8515625" style="0" customWidth="1"/>
    <col min="2301" max="2301" width="32.421875" style="0" customWidth="1"/>
    <col min="2302" max="2302" width="13.57421875" style="0" customWidth="1"/>
    <col min="2303" max="2303" width="12.7109375" style="0" customWidth="1"/>
    <col min="2304" max="2304" width="7.28125" style="0" customWidth="1"/>
    <col min="2305" max="2305" width="23.57421875" style="0" customWidth="1"/>
    <col min="2306" max="2306" width="26.00390625" style="0" customWidth="1"/>
    <col min="2555" max="2555" width="25.8515625" style="0" customWidth="1"/>
    <col min="2556" max="2556" width="11.8515625" style="0" customWidth="1"/>
    <col min="2557" max="2557" width="32.421875" style="0" customWidth="1"/>
    <col min="2558" max="2558" width="13.57421875" style="0" customWidth="1"/>
    <col min="2559" max="2559" width="12.7109375" style="0" customWidth="1"/>
    <col min="2560" max="2560" width="7.28125" style="0" customWidth="1"/>
    <col min="2561" max="2561" width="23.57421875" style="0" customWidth="1"/>
    <col min="2562" max="2562" width="26.00390625" style="0" customWidth="1"/>
    <col min="2811" max="2811" width="25.8515625" style="0" customWidth="1"/>
    <col min="2812" max="2812" width="11.8515625" style="0" customWidth="1"/>
    <col min="2813" max="2813" width="32.421875" style="0" customWidth="1"/>
    <col min="2814" max="2814" width="13.57421875" style="0" customWidth="1"/>
    <col min="2815" max="2815" width="12.7109375" style="0" customWidth="1"/>
    <col min="2816" max="2816" width="7.28125" style="0" customWidth="1"/>
    <col min="2817" max="2817" width="23.57421875" style="0" customWidth="1"/>
    <col min="2818" max="2818" width="26.00390625" style="0" customWidth="1"/>
    <col min="3067" max="3067" width="25.8515625" style="0" customWidth="1"/>
    <col min="3068" max="3068" width="11.8515625" style="0" customWidth="1"/>
    <col min="3069" max="3069" width="32.421875" style="0" customWidth="1"/>
    <col min="3070" max="3070" width="13.57421875" style="0" customWidth="1"/>
    <col min="3071" max="3071" width="12.7109375" style="0" customWidth="1"/>
    <col min="3072" max="3072" width="7.28125" style="0" customWidth="1"/>
    <col min="3073" max="3073" width="23.57421875" style="0" customWidth="1"/>
    <col min="3074" max="3074" width="26.00390625" style="0" customWidth="1"/>
    <col min="3323" max="3323" width="25.8515625" style="0" customWidth="1"/>
    <col min="3324" max="3324" width="11.8515625" style="0" customWidth="1"/>
    <col min="3325" max="3325" width="32.421875" style="0" customWidth="1"/>
    <col min="3326" max="3326" width="13.57421875" style="0" customWidth="1"/>
    <col min="3327" max="3327" width="12.7109375" style="0" customWidth="1"/>
    <col min="3328" max="3328" width="7.28125" style="0" customWidth="1"/>
    <col min="3329" max="3329" width="23.57421875" style="0" customWidth="1"/>
    <col min="3330" max="3330" width="26.00390625" style="0" customWidth="1"/>
    <col min="3579" max="3579" width="25.8515625" style="0" customWidth="1"/>
    <col min="3580" max="3580" width="11.8515625" style="0" customWidth="1"/>
    <col min="3581" max="3581" width="32.421875" style="0" customWidth="1"/>
    <col min="3582" max="3582" width="13.57421875" style="0" customWidth="1"/>
    <col min="3583" max="3583" width="12.7109375" style="0" customWidth="1"/>
    <col min="3584" max="3584" width="7.28125" style="0" customWidth="1"/>
    <col min="3585" max="3585" width="23.57421875" style="0" customWidth="1"/>
    <col min="3586" max="3586" width="26.00390625" style="0" customWidth="1"/>
    <col min="3835" max="3835" width="25.8515625" style="0" customWidth="1"/>
    <col min="3836" max="3836" width="11.8515625" style="0" customWidth="1"/>
    <col min="3837" max="3837" width="32.421875" style="0" customWidth="1"/>
    <col min="3838" max="3838" width="13.57421875" style="0" customWidth="1"/>
    <col min="3839" max="3839" width="12.7109375" style="0" customWidth="1"/>
    <col min="3840" max="3840" width="7.28125" style="0" customWidth="1"/>
    <col min="3841" max="3841" width="23.57421875" style="0" customWidth="1"/>
    <col min="3842" max="3842" width="26.00390625" style="0" customWidth="1"/>
    <col min="4091" max="4091" width="25.8515625" style="0" customWidth="1"/>
    <col min="4092" max="4092" width="11.8515625" style="0" customWidth="1"/>
    <col min="4093" max="4093" width="32.421875" style="0" customWidth="1"/>
    <col min="4094" max="4094" width="13.57421875" style="0" customWidth="1"/>
    <col min="4095" max="4095" width="12.7109375" style="0" customWidth="1"/>
    <col min="4096" max="4096" width="7.28125" style="0" customWidth="1"/>
    <col min="4097" max="4097" width="23.57421875" style="0" customWidth="1"/>
    <col min="4098" max="4098" width="26.00390625" style="0" customWidth="1"/>
    <col min="4347" max="4347" width="25.8515625" style="0" customWidth="1"/>
    <col min="4348" max="4348" width="11.8515625" style="0" customWidth="1"/>
    <col min="4349" max="4349" width="32.421875" style="0" customWidth="1"/>
    <col min="4350" max="4350" width="13.57421875" style="0" customWidth="1"/>
    <col min="4351" max="4351" width="12.7109375" style="0" customWidth="1"/>
    <col min="4352" max="4352" width="7.28125" style="0" customWidth="1"/>
    <col min="4353" max="4353" width="23.57421875" style="0" customWidth="1"/>
    <col min="4354" max="4354" width="26.00390625" style="0" customWidth="1"/>
    <col min="4603" max="4603" width="25.8515625" style="0" customWidth="1"/>
    <col min="4604" max="4604" width="11.8515625" style="0" customWidth="1"/>
    <col min="4605" max="4605" width="32.421875" style="0" customWidth="1"/>
    <col min="4606" max="4606" width="13.57421875" style="0" customWidth="1"/>
    <col min="4607" max="4607" width="12.7109375" style="0" customWidth="1"/>
    <col min="4608" max="4608" width="7.28125" style="0" customWidth="1"/>
    <col min="4609" max="4609" width="23.57421875" style="0" customWidth="1"/>
    <col min="4610" max="4610" width="26.00390625" style="0" customWidth="1"/>
    <col min="4859" max="4859" width="25.8515625" style="0" customWidth="1"/>
    <col min="4860" max="4860" width="11.8515625" style="0" customWidth="1"/>
    <col min="4861" max="4861" width="32.421875" style="0" customWidth="1"/>
    <col min="4862" max="4862" width="13.57421875" style="0" customWidth="1"/>
    <col min="4863" max="4863" width="12.7109375" style="0" customWidth="1"/>
    <col min="4864" max="4864" width="7.28125" style="0" customWidth="1"/>
    <col min="4865" max="4865" width="23.57421875" style="0" customWidth="1"/>
    <col min="4866" max="4866" width="26.00390625" style="0" customWidth="1"/>
    <col min="5115" max="5115" width="25.8515625" style="0" customWidth="1"/>
    <col min="5116" max="5116" width="11.8515625" style="0" customWidth="1"/>
    <col min="5117" max="5117" width="32.421875" style="0" customWidth="1"/>
    <col min="5118" max="5118" width="13.57421875" style="0" customWidth="1"/>
    <col min="5119" max="5119" width="12.7109375" style="0" customWidth="1"/>
    <col min="5120" max="5120" width="7.28125" style="0" customWidth="1"/>
    <col min="5121" max="5121" width="23.57421875" style="0" customWidth="1"/>
    <col min="5122" max="5122" width="26.00390625" style="0" customWidth="1"/>
    <col min="5371" max="5371" width="25.8515625" style="0" customWidth="1"/>
    <col min="5372" max="5372" width="11.8515625" style="0" customWidth="1"/>
    <col min="5373" max="5373" width="32.421875" style="0" customWidth="1"/>
    <col min="5374" max="5374" width="13.57421875" style="0" customWidth="1"/>
    <col min="5375" max="5375" width="12.7109375" style="0" customWidth="1"/>
    <col min="5376" max="5376" width="7.28125" style="0" customWidth="1"/>
    <col min="5377" max="5377" width="23.57421875" style="0" customWidth="1"/>
    <col min="5378" max="5378" width="26.00390625" style="0" customWidth="1"/>
    <col min="5627" max="5627" width="25.8515625" style="0" customWidth="1"/>
    <col min="5628" max="5628" width="11.8515625" style="0" customWidth="1"/>
    <col min="5629" max="5629" width="32.421875" style="0" customWidth="1"/>
    <col min="5630" max="5630" width="13.57421875" style="0" customWidth="1"/>
    <col min="5631" max="5631" width="12.7109375" style="0" customWidth="1"/>
    <col min="5632" max="5632" width="7.28125" style="0" customWidth="1"/>
    <col min="5633" max="5633" width="23.57421875" style="0" customWidth="1"/>
    <col min="5634" max="5634" width="26.00390625" style="0" customWidth="1"/>
    <col min="5883" max="5883" width="25.8515625" style="0" customWidth="1"/>
    <col min="5884" max="5884" width="11.8515625" style="0" customWidth="1"/>
    <col min="5885" max="5885" width="32.421875" style="0" customWidth="1"/>
    <col min="5886" max="5886" width="13.57421875" style="0" customWidth="1"/>
    <col min="5887" max="5887" width="12.7109375" style="0" customWidth="1"/>
    <col min="5888" max="5888" width="7.28125" style="0" customWidth="1"/>
    <col min="5889" max="5889" width="23.57421875" style="0" customWidth="1"/>
    <col min="5890" max="5890" width="26.00390625" style="0" customWidth="1"/>
    <col min="6139" max="6139" width="25.8515625" style="0" customWidth="1"/>
    <col min="6140" max="6140" width="11.8515625" style="0" customWidth="1"/>
    <col min="6141" max="6141" width="32.421875" style="0" customWidth="1"/>
    <col min="6142" max="6142" width="13.57421875" style="0" customWidth="1"/>
    <col min="6143" max="6143" width="12.7109375" style="0" customWidth="1"/>
    <col min="6144" max="6144" width="7.28125" style="0" customWidth="1"/>
    <col min="6145" max="6145" width="23.57421875" style="0" customWidth="1"/>
    <col min="6146" max="6146" width="26.00390625" style="0" customWidth="1"/>
    <col min="6395" max="6395" width="25.8515625" style="0" customWidth="1"/>
    <col min="6396" max="6396" width="11.8515625" style="0" customWidth="1"/>
    <col min="6397" max="6397" width="32.421875" style="0" customWidth="1"/>
    <col min="6398" max="6398" width="13.57421875" style="0" customWidth="1"/>
    <col min="6399" max="6399" width="12.7109375" style="0" customWidth="1"/>
    <col min="6400" max="6400" width="7.28125" style="0" customWidth="1"/>
    <col min="6401" max="6401" width="23.57421875" style="0" customWidth="1"/>
    <col min="6402" max="6402" width="26.00390625" style="0" customWidth="1"/>
    <col min="6651" max="6651" width="25.8515625" style="0" customWidth="1"/>
    <col min="6652" max="6652" width="11.8515625" style="0" customWidth="1"/>
    <col min="6653" max="6653" width="32.421875" style="0" customWidth="1"/>
    <col min="6654" max="6654" width="13.57421875" style="0" customWidth="1"/>
    <col min="6655" max="6655" width="12.7109375" style="0" customWidth="1"/>
    <col min="6656" max="6656" width="7.28125" style="0" customWidth="1"/>
    <col min="6657" max="6657" width="23.57421875" style="0" customWidth="1"/>
    <col min="6658" max="6658" width="26.00390625" style="0" customWidth="1"/>
    <col min="6907" max="6907" width="25.8515625" style="0" customWidth="1"/>
    <col min="6908" max="6908" width="11.8515625" style="0" customWidth="1"/>
    <col min="6909" max="6909" width="32.421875" style="0" customWidth="1"/>
    <col min="6910" max="6910" width="13.57421875" style="0" customWidth="1"/>
    <col min="6911" max="6911" width="12.7109375" style="0" customWidth="1"/>
    <col min="6912" max="6912" width="7.28125" style="0" customWidth="1"/>
    <col min="6913" max="6913" width="23.57421875" style="0" customWidth="1"/>
    <col min="6914" max="6914" width="26.00390625" style="0" customWidth="1"/>
    <col min="7163" max="7163" width="25.8515625" style="0" customWidth="1"/>
    <col min="7164" max="7164" width="11.8515625" style="0" customWidth="1"/>
    <col min="7165" max="7165" width="32.421875" style="0" customWidth="1"/>
    <col min="7166" max="7166" width="13.57421875" style="0" customWidth="1"/>
    <col min="7167" max="7167" width="12.7109375" style="0" customWidth="1"/>
    <col min="7168" max="7168" width="7.28125" style="0" customWidth="1"/>
    <col min="7169" max="7169" width="23.57421875" style="0" customWidth="1"/>
    <col min="7170" max="7170" width="26.00390625" style="0" customWidth="1"/>
    <col min="7419" max="7419" width="25.8515625" style="0" customWidth="1"/>
    <col min="7420" max="7420" width="11.8515625" style="0" customWidth="1"/>
    <col min="7421" max="7421" width="32.421875" style="0" customWidth="1"/>
    <col min="7422" max="7422" width="13.57421875" style="0" customWidth="1"/>
    <col min="7423" max="7423" width="12.7109375" style="0" customWidth="1"/>
    <col min="7424" max="7424" width="7.28125" style="0" customWidth="1"/>
    <col min="7425" max="7425" width="23.57421875" style="0" customWidth="1"/>
    <col min="7426" max="7426" width="26.00390625" style="0" customWidth="1"/>
    <col min="7675" max="7675" width="25.8515625" style="0" customWidth="1"/>
    <col min="7676" max="7676" width="11.8515625" style="0" customWidth="1"/>
    <col min="7677" max="7677" width="32.421875" style="0" customWidth="1"/>
    <col min="7678" max="7678" width="13.57421875" style="0" customWidth="1"/>
    <col min="7679" max="7679" width="12.7109375" style="0" customWidth="1"/>
    <col min="7680" max="7680" width="7.28125" style="0" customWidth="1"/>
    <col min="7681" max="7681" width="23.57421875" style="0" customWidth="1"/>
    <col min="7682" max="7682" width="26.00390625" style="0" customWidth="1"/>
    <col min="7931" max="7931" width="25.8515625" style="0" customWidth="1"/>
    <col min="7932" max="7932" width="11.8515625" style="0" customWidth="1"/>
    <col min="7933" max="7933" width="32.421875" style="0" customWidth="1"/>
    <col min="7934" max="7934" width="13.57421875" style="0" customWidth="1"/>
    <col min="7935" max="7935" width="12.7109375" style="0" customWidth="1"/>
    <col min="7936" max="7936" width="7.28125" style="0" customWidth="1"/>
    <col min="7937" max="7937" width="23.57421875" style="0" customWidth="1"/>
    <col min="7938" max="7938" width="26.00390625" style="0" customWidth="1"/>
    <col min="8187" max="8187" width="25.8515625" style="0" customWidth="1"/>
    <col min="8188" max="8188" width="11.8515625" style="0" customWidth="1"/>
    <col min="8189" max="8189" width="32.421875" style="0" customWidth="1"/>
    <col min="8190" max="8190" width="13.57421875" style="0" customWidth="1"/>
    <col min="8191" max="8191" width="12.7109375" style="0" customWidth="1"/>
    <col min="8192" max="8192" width="7.28125" style="0" customWidth="1"/>
    <col min="8193" max="8193" width="23.57421875" style="0" customWidth="1"/>
    <col min="8194" max="8194" width="26.00390625" style="0" customWidth="1"/>
    <col min="8443" max="8443" width="25.8515625" style="0" customWidth="1"/>
    <col min="8444" max="8444" width="11.8515625" style="0" customWidth="1"/>
    <col min="8445" max="8445" width="32.421875" style="0" customWidth="1"/>
    <col min="8446" max="8446" width="13.57421875" style="0" customWidth="1"/>
    <col min="8447" max="8447" width="12.7109375" style="0" customWidth="1"/>
    <col min="8448" max="8448" width="7.28125" style="0" customWidth="1"/>
    <col min="8449" max="8449" width="23.57421875" style="0" customWidth="1"/>
    <col min="8450" max="8450" width="26.00390625" style="0" customWidth="1"/>
    <col min="8699" max="8699" width="25.8515625" style="0" customWidth="1"/>
    <col min="8700" max="8700" width="11.8515625" style="0" customWidth="1"/>
    <col min="8701" max="8701" width="32.421875" style="0" customWidth="1"/>
    <col min="8702" max="8702" width="13.57421875" style="0" customWidth="1"/>
    <col min="8703" max="8703" width="12.7109375" style="0" customWidth="1"/>
    <col min="8704" max="8704" width="7.28125" style="0" customWidth="1"/>
    <col min="8705" max="8705" width="23.57421875" style="0" customWidth="1"/>
    <col min="8706" max="8706" width="26.00390625" style="0" customWidth="1"/>
    <col min="8955" max="8955" width="25.8515625" style="0" customWidth="1"/>
    <col min="8956" max="8956" width="11.8515625" style="0" customWidth="1"/>
    <col min="8957" max="8957" width="32.421875" style="0" customWidth="1"/>
    <col min="8958" max="8958" width="13.57421875" style="0" customWidth="1"/>
    <col min="8959" max="8959" width="12.7109375" style="0" customWidth="1"/>
    <col min="8960" max="8960" width="7.28125" style="0" customWidth="1"/>
    <col min="8961" max="8961" width="23.57421875" style="0" customWidth="1"/>
    <col min="8962" max="8962" width="26.00390625" style="0" customWidth="1"/>
    <col min="9211" max="9211" width="25.8515625" style="0" customWidth="1"/>
    <col min="9212" max="9212" width="11.8515625" style="0" customWidth="1"/>
    <col min="9213" max="9213" width="32.421875" style="0" customWidth="1"/>
    <col min="9214" max="9214" width="13.57421875" style="0" customWidth="1"/>
    <col min="9215" max="9215" width="12.7109375" style="0" customWidth="1"/>
    <col min="9216" max="9216" width="7.28125" style="0" customWidth="1"/>
    <col min="9217" max="9217" width="23.57421875" style="0" customWidth="1"/>
    <col min="9218" max="9218" width="26.00390625" style="0" customWidth="1"/>
    <col min="9467" max="9467" width="25.8515625" style="0" customWidth="1"/>
    <col min="9468" max="9468" width="11.8515625" style="0" customWidth="1"/>
    <col min="9469" max="9469" width="32.421875" style="0" customWidth="1"/>
    <col min="9470" max="9470" width="13.57421875" style="0" customWidth="1"/>
    <col min="9471" max="9471" width="12.7109375" style="0" customWidth="1"/>
    <col min="9472" max="9472" width="7.28125" style="0" customWidth="1"/>
    <col min="9473" max="9473" width="23.57421875" style="0" customWidth="1"/>
    <col min="9474" max="9474" width="26.00390625" style="0" customWidth="1"/>
    <col min="9723" max="9723" width="25.8515625" style="0" customWidth="1"/>
    <col min="9724" max="9724" width="11.8515625" style="0" customWidth="1"/>
    <col min="9725" max="9725" width="32.421875" style="0" customWidth="1"/>
    <col min="9726" max="9726" width="13.57421875" style="0" customWidth="1"/>
    <col min="9727" max="9727" width="12.7109375" style="0" customWidth="1"/>
    <col min="9728" max="9728" width="7.28125" style="0" customWidth="1"/>
    <col min="9729" max="9729" width="23.57421875" style="0" customWidth="1"/>
    <col min="9730" max="9730" width="26.00390625" style="0" customWidth="1"/>
    <col min="9979" max="9979" width="25.8515625" style="0" customWidth="1"/>
    <col min="9980" max="9980" width="11.8515625" style="0" customWidth="1"/>
    <col min="9981" max="9981" width="32.421875" style="0" customWidth="1"/>
    <col min="9982" max="9982" width="13.57421875" style="0" customWidth="1"/>
    <col min="9983" max="9983" width="12.7109375" style="0" customWidth="1"/>
    <col min="9984" max="9984" width="7.28125" style="0" customWidth="1"/>
    <col min="9985" max="9985" width="23.57421875" style="0" customWidth="1"/>
    <col min="9986" max="9986" width="26.00390625" style="0" customWidth="1"/>
    <col min="10235" max="10235" width="25.8515625" style="0" customWidth="1"/>
    <col min="10236" max="10236" width="11.8515625" style="0" customWidth="1"/>
    <col min="10237" max="10237" width="32.421875" style="0" customWidth="1"/>
    <col min="10238" max="10238" width="13.57421875" style="0" customWidth="1"/>
    <col min="10239" max="10239" width="12.7109375" style="0" customWidth="1"/>
    <col min="10240" max="10240" width="7.28125" style="0" customWidth="1"/>
    <col min="10241" max="10241" width="23.57421875" style="0" customWidth="1"/>
    <col min="10242" max="10242" width="26.00390625" style="0" customWidth="1"/>
    <col min="10491" max="10491" width="25.8515625" style="0" customWidth="1"/>
    <col min="10492" max="10492" width="11.8515625" style="0" customWidth="1"/>
    <col min="10493" max="10493" width="32.421875" style="0" customWidth="1"/>
    <col min="10494" max="10494" width="13.57421875" style="0" customWidth="1"/>
    <col min="10495" max="10495" width="12.7109375" style="0" customWidth="1"/>
    <col min="10496" max="10496" width="7.28125" style="0" customWidth="1"/>
    <col min="10497" max="10497" width="23.57421875" style="0" customWidth="1"/>
    <col min="10498" max="10498" width="26.00390625" style="0" customWidth="1"/>
    <col min="10747" max="10747" width="25.8515625" style="0" customWidth="1"/>
    <col min="10748" max="10748" width="11.8515625" style="0" customWidth="1"/>
    <col min="10749" max="10749" width="32.421875" style="0" customWidth="1"/>
    <col min="10750" max="10750" width="13.57421875" style="0" customWidth="1"/>
    <col min="10751" max="10751" width="12.7109375" style="0" customWidth="1"/>
    <col min="10752" max="10752" width="7.28125" style="0" customWidth="1"/>
    <col min="10753" max="10753" width="23.57421875" style="0" customWidth="1"/>
    <col min="10754" max="10754" width="26.00390625" style="0" customWidth="1"/>
    <col min="11003" max="11003" width="25.8515625" style="0" customWidth="1"/>
    <col min="11004" max="11004" width="11.8515625" style="0" customWidth="1"/>
    <col min="11005" max="11005" width="32.421875" style="0" customWidth="1"/>
    <col min="11006" max="11006" width="13.57421875" style="0" customWidth="1"/>
    <col min="11007" max="11007" width="12.7109375" style="0" customWidth="1"/>
    <col min="11008" max="11008" width="7.28125" style="0" customWidth="1"/>
    <col min="11009" max="11009" width="23.57421875" style="0" customWidth="1"/>
    <col min="11010" max="11010" width="26.00390625" style="0" customWidth="1"/>
    <col min="11259" max="11259" width="25.8515625" style="0" customWidth="1"/>
    <col min="11260" max="11260" width="11.8515625" style="0" customWidth="1"/>
    <col min="11261" max="11261" width="32.421875" style="0" customWidth="1"/>
    <col min="11262" max="11262" width="13.57421875" style="0" customWidth="1"/>
    <col min="11263" max="11263" width="12.7109375" style="0" customWidth="1"/>
    <col min="11264" max="11264" width="7.28125" style="0" customWidth="1"/>
    <col min="11265" max="11265" width="23.57421875" style="0" customWidth="1"/>
    <col min="11266" max="11266" width="26.00390625" style="0" customWidth="1"/>
    <col min="11515" max="11515" width="25.8515625" style="0" customWidth="1"/>
    <col min="11516" max="11516" width="11.8515625" style="0" customWidth="1"/>
    <col min="11517" max="11517" width="32.421875" style="0" customWidth="1"/>
    <col min="11518" max="11518" width="13.57421875" style="0" customWidth="1"/>
    <col min="11519" max="11519" width="12.7109375" style="0" customWidth="1"/>
    <col min="11520" max="11520" width="7.28125" style="0" customWidth="1"/>
    <col min="11521" max="11521" width="23.57421875" style="0" customWidth="1"/>
    <col min="11522" max="11522" width="26.00390625" style="0" customWidth="1"/>
    <col min="11771" max="11771" width="25.8515625" style="0" customWidth="1"/>
    <col min="11772" max="11772" width="11.8515625" style="0" customWidth="1"/>
    <col min="11773" max="11773" width="32.421875" style="0" customWidth="1"/>
    <col min="11774" max="11774" width="13.57421875" style="0" customWidth="1"/>
    <col min="11775" max="11775" width="12.7109375" style="0" customWidth="1"/>
    <col min="11776" max="11776" width="7.28125" style="0" customWidth="1"/>
    <col min="11777" max="11777" width="23.57421875" style="0" customWidth="1"/>
    <col min="11778" max="11778" width="26.00390625" style="0" customWidth="1"/>
    <col min="12027" max="12027" width="25.8515625" style="0" customWidth="1"/>
    <col min="12028" max="12028" width="11.8515625" style="0" customWidth="1"/>
    <col min="12029" max="12029" width="32.421875" style="0" customWidth="1"/>
    <col min="12030" max="12030" width="13.57421875" style="0" customWidth="1"/>
    <col min="12031" max="12031" width="12.7109375" style="0" customWidth="1"/>
    <col min="12032" max="12032" width="7.28125" style="0" customWidth="1"/>
    <col min="12033" max="12033" width="23.57421875" style="0" customWidth="1"/>
    <col min="12034" max="12034" width="26.00390625" style="0" customWidth="1"/>
    <col min="12283" max="12283" width="25.8515625" style="0" customWidth="1"/>
    <col min="12284" max="12284" width="11.8515625" style="0" customWidth="1"/>
    <col min="12285" max="12285" width="32.421875" style="0" customWidth="1"/>
    <col min="12286" max="12286" width="13.57421875" style="0" customWidth="1"/>
    <col min="12287" max="12287" width="12.7109375" style="0" customWidth="1"/>
    <col min="12288" max="12288" width="7.28125" style="0" customWidth="1"/>
    <col min="12289" max="12289" width="23.57421875" style="0" customWidth="1"/>
    <col min="12290" max="12290" width="26.00390625" style="0" customWidth="1"/>
    <col min="12539" max="12539" width="25.8515625" style="0" customWidth="1"/>
    <col min="12540" max="12540" width="11.8515625" style="0" customWidth="1"/>
    <col min="12541" max="12541" width="32.421875" style="0" customWidth="1"/>
    <col min="12542" max="12542" width="13.57421875" style="0" customWidth="1"/>
    <col min="12543" max="12543" width="12.7109375" style="0" customWidth="1"/>
    <col min="12544" max="12544" width="7.28125" style="0" customWidth="1"/>
    <col min="12545" max="12545" width="23.57421875" style="0" customWidth="1"/>
    <col min="12546" max="12546" width="26.00390625" style="0" customWidth="1"/>
    <col min="12795" max="12795" width="25.8515625" style="0" customWidth="1"/>
    <col min="12796" max="12796" width="11.8515625" style="0" customWidth="1"/>
    <col min="12797" max="12797" width="32.421875" style="0" customWidth="1"/>
    <col min="12798" max="12798" width="13.57421875" style="0" customWidth="1"/>
    <col min="12799" max="12799" width="12.7109375" style="0" customWidth="1"/>
    <col min="12800" max="12800" width="7.28125" style="0" customWidth="1"/>
    <col min="12801" max="12801" width="23.57421875" style="0" customWidth="1"/>
    <col min="12802" max="12802" width="26.00390625" style="0" customWidth="1"/>
    <col min="13051" max="13051" width="25.8515625" style="0" customWidth="1"/>
    <col min="13052" max="13052" width="11.8515625" style="0" customWidth="1"/>
    <col min="13053" max="13053" width="32.421875" style="0" customWidth="1"/>
    <col min="13054" max="13054" width="13.57421875" style="0" customWidth="1"/>
    <col min="13055" max="13055" width="12.7109375" style="0" customWidth="1"/>
    <col min="13056" max="13056" width="7.28125" style="0" customWidth="1"/>
    <col min="13057" max="13057" width="23.57421875" style="0" customWidth="1"/>
    <col min="13058" max="13058" width="26.00390625" style="0" customWidth="1"/>
    <col min="13307" max="13307" width="25.8515625" style="0" customWidth="1"/>
    <col min="13308" max="13308" width="11.8515625" style="0" customWidth="1"/>
    <col min="13309" max="13309" width="32.421875" style="0" customWidth="1"/>
    <col min="13310" max="13310" width="13.57421875" style="0" customWidth="1"/>
    <col min="13311" max="13311" width="12.7109375" style="0" customWidth="1"/>
    <col min="13312" max="13312" width="7.28125" style="0" customWidth="1"/>
    <col min="13313" max="13313" width="23.57421875" style="0" customWidth="1"/>
    <col min="13314" max="13314" width="26.00390625" style="0" customWidth="1"/>
    <col min="13563" max="13563" width="25.8515625" style="0" customWidth="1"/>
    <col min="13564" max="13564" width="11.8515625" style="0" customWidth="1"/>
    <col min="13565" max="13565" width="32.421875" style="0" customWidth="1"/>
    <col min="13566" max="13566" width="13.57421875" style="0" customWidth="1"/>
    <col min="13567" max="13567" width="12.7109375" style="0" customWidth="1"/>
    <col min="13568" max="13568" width="7.28125" style="0" customWidth="1"/>
    <col min="13569" max="13569" width="23.57421875" style="0" customWidth="1"/>
    <col min="13570" max="13570" width="26.00390625" style="0" customWidth="1"/>
    <col min="13819" max="13819" width="25.8515625" style="0" customWidth="1"/>
    <col min="13820" max="13820" width="11.8515625" style="0" customWidth="1"/>
    <col min="13821" max="13821" width="32.421875" style="0" customWidth="1"/>
    <col min="13822" max="13822" width="13.57421875" style="0" customWidth="1"/>
    <col min="13823" max="13823" width="12.7109375" style="0" customWidth="1"/>
    <col min="13824" max="13824" width="7.28125" style="0" customWidth="1"/>
    <col min="13825" max="13825" width="23.57421875" style="0" customWidth="1"/>
    <col min="13826" max="13826" width="26.00390625" style="0" customWidth="1"/>
    <col min="14075" max="14075" width="25.8515625" style="0" customWidth="1"/>
    <col min="14076" max="14076" width="11.8515625" style="0" customWidth="1"/>
    <col min="14077" max="14077" width="32.421875" style="0" customWidth="1"/>
    <col min="14078" max="14078" width="13.57421875" style="0" customWidth="1"/>
    <col min="14079" max="14079" width="12.7109375" style="0" customWidth="1"/>
    <col min="14080" max="14080" width="7.28125" style="0" customWidth="1"/>
    <col min="14081" max="14081" width="23.57421875" style="0" customWidth="1"/>
    <col min="14082" max="14082" width="26.00390625" style="0" customWidth="1"/>
    <col min="14331" max="14331" width="25.8515625" style="0" customWidth="1"/>
    <col min="14332" max="14332" width="11.8515625" style="0" customWidth="1"/>
    <col min="14333" max="14333" width="32.421875" style="0" customWidth="1"/>
    <col min="14334" max="14334" width="13.57421875" style="0" customWidth="1"/>
    <col min="14335" max="14335" width="12.7109375" style="0" customWidth="1"/>
    <col min="14336" max="14336" width="7.28125" style="0" customWidth="1"/>
    <col min="14337" max="14337" width="23.57421875" style="0" customWidth="1"/>
    <col min="14338" max="14338" width="26.00390625" style="0" customWidth="1"/>
    <col min="14587" max="14587" width="25.8515625" style="0" customWidth="1"/>
    <col min="14588" max="14588" width="11.8515625" style="0" customWidth="1"/>
    <col min="14589" max="14589" width="32.421875" style="0" customWidth="1"/>
    <col min="14590" max="14590" width="13.57421875" style="0" customWidth="1"/>
    <col min="14591" max="14591" width="12.7109375" style="0" customWidth="1"/>
    <col min="14592" max="14592" width="7.28125" style="0" customWidth="1"/>
    <col min="14593" max="14593" width="23.57421875" style="0" customWidth="1"/>
    <col min="14594" max="14594" width="26.00390625" style="0" customWidth="1"/>
    <col min="14843" max="14843" width="25.8515625" style="0" customWidth="1"/>
    <col min="14844" max="14844" width="11.8515625" style="0" customWidth="1"/>
    <col min="14845" max="14845" width="32.421875" style="0" customWidth="1"/>
    <col min="14846" max="14846" width="13.57421875" style="0" customWidth="1"/>
    <col min="14847" max="14847" width="12.7109375" style="0" customWidth="1"/>
    <col min="14848" max="14848" width="7.28125" style="0" customWidth="1"/>
    <col min="14849" max="14849" width="23.57421875" style="0" customWidth="1"/>
    <col min="14850" max="14850" width="26.00390625" style="0" customWidth="1"/>
    <col min="15099" max="15099" width="25.8515625" style="0" customWidth="1"/>
    <col min="15100" max="15100" width="11.8515625" style="0" customWidth="1"/>
    <col min="15101" max="15101" width="32.421875" style="0" customWidth="1"/>
    <col min="15102" max="15102" width="13.57421875" style="0" customWidth="1"/>
    <col min="15103" max="15103" width="12.7109375" style="0" customWidth="1"/>
    <col min="15104" max="15104" width="7.28125" style="0" customWidth="1"/>
    <col min="15105" max="15105" width="23.57421875" style="0" customWidth="1"/>
    <col min="15106" max="15106" width="26.00390625" style="0" customWidth="1"/>
    <col min="15355" max="15355" width="25.8515625" style="0" customWidth="1"/>
    <col min="15356" max="15356" width="11.8515625" style="0" customWidth="1"/>
    <col min="15357" max="15357" width="32.421875" style="0" customWidth="1"/>
    <col min="15358" max="15358" width="13.57421875" style="0" customWidth="1"/>
    <col min="15359" max="15359" width="12.7109375" style="0" customWidth="1"/>
    <col min="15360" max="15360" width="7.28125" style="0" customWidth="1"/>
    <col min="15361" max="15361" width="23.57421875" style="0" customWidth="1"/>
    <col min="15362" max="15362" width="26.00390625" style="0" customWidth="1"/>
    <col min="15611" max="15611" width="25.8515625" style="0" customWidth="1"/>
    <col min="15612" max="15612" width="11.8515625" style="0" customWidth="1"/>
    <col min="15613" max="15613" width="32.421875" style="0" customWidth="1"/>
    <col min="15614" max="15614" width="13.57421875" style="0" customWidth="1"/>
    <col min="15615" max="15615" width="12.7109375" style="0" customWidth="1"/>
    <col min="15616" max="15616" width="7.28125" style="0" customWidth="1"/>
    <col min="15617" max="15617" width="23.57421875" style="0" customWidth="1"/>
    <col min="15618" max="15618" width="26.00390625" style="0" customWidth="1"/>
    <col min="15867" max="15867" width="25.8515625" style="0" customWidth="1"/>
    <col min="15868" max="15868" width="11.8515625" style="0" customWidth="1"/>
    <col min="15869" max="15869" width="32.421875" style="0" customWidth="1"/>
    <col min="15870" max="15870" width="13.57421875" style="0" customWidth="1"/>
    <col min="15871" max="15871" width="12.7109375" style="0" customWidth="1"/>
    <col min="15872" max="15872" width="7.28125" style="0" customWidth="1"/>
    <col min="15873" max="15873" width="23.57421875" style="0" customWidth="1"/>
    <col min="15874" max="15874" width="26.00390625" style="0" customWidth="1"/>
    <col min="16123" max="16123" width="25.8515625" style="0" customWidth="1"/>
    <col min="16124" max="16124" width="11.8515625" style="0" customWidth="1"/>
    <col min="16125" max="16125" width="32.421875" style="0" customWidth="1"/>
    <col min="16126" max="16126" width="13.57421875" style="0" customWidth="1"/>
    <col min="16127" max="16127" width="12.7109375" style="0" customWidth="1"/>
    <col min="16128" max="16128" width="7.28125" style="0" customWidth="1"/>
    <col min="16129" max="16129" width="23.57421875" style="0" customWidth="1"/>
    <col min="16130" max="16130" width="26.00390625" style="0" customWidth="1"/>
  </cols>
  <sheetData>
    <row r="1" spans="1:7" ht="27" customHeight="1">
      <c r="A1" s="31"/>
      <c r="B1" s="22" t="s">
        <v>68</v>
      </c>
      <c r="C1" s="22" t="s">
        <v>69</v>
      </c>
      <c r="D1" s="22"/>
      <c r="E1" s="23" t="s">
        <v>70</v>
      </c>
      <c r="F1" s="35" t="s">
        <v>71</v>
      </c>
      <c r="G1" s="36"/>
    </row>
    <row r="2" spans="1:8" ht="24.75" customHeight="1">
      <c r="A2" s="55" t="s">
        <v>73</v>
      </c>
      <c r="B2" s="28">
        <v>347</v>
      </c>
      <c r="C2" s="27" t="s">
        <v>112</v>
      </c>
      <c r="D2" s="65" t="s">
        <v>133</v>
      </c>
      <c r="E2" s="75">
        <v>13118.6</v>
      </c>
      <c r="F2" s="101">
        <v>39115</v>
      </c>
      <c r="G2" s="37" t="s">
        <v>90</v>
      </c>
      <c r="H2" s="50"/>
    </row>
    <row r="3" spans="1:8" ht="23.25" customHeight="1">
      <c r="A3" s="55" t="s">
        <v>73</v>
      </c>
      <c r="B3" s="28" t="s">
        <v>72</v>
      </c>
      <c r="C3" s="53" t="s">
        <v>186</v>
      </c>
      <c r="D3" s="65" t="s">
        <v>63</v>
      </c>
      <c r="E3" s="75">
        <v>209.67</v>
      </c>
      <c r="F3" s="49">
        <v>5302374</v>
      </c>
      <c r="G3" s="37" t="s">
        <v>90</v>
      </c>
      <c r="H3" s="63"/>
    </row>
    <row r="4" spans="1:9" ht="23.25" customHeight="1">
      <c r="A4" s="55" t="s">
        <v>73</v>
      </c>
      <c r="B4" s="28" t="s">
        <v>72</v>
      </c>
      <c r="C4" s="53" t="s">
        <v>186</v>
      </c>
      <c r="D4" s="65" t="s">
        <v>63</v>
      </c>
      <c r="E4" s="75">
        <v>649.99</v>
      </c>
      <c r="F4" s="49">
        <v>5303531</v>
      </c>
      <c r="G4" s="37" t="s">
        <v>90</v>
      </c>
      <c r="H4" s="63"/>
      <c r="I4" s="14"/>
    </row>
    <row r="5" spans="1:7" ht="23.25" customHeight="1">
      <c r="A5" s="55" t="s">
        <v>79</v>
      </c>
      <c r="B5" s="28">
        <v>4003</v>
      </c>
      <c r="C5" s="27" t="s">
        <v>111</v>
      </c>
      <c r="D5" s="65" t="s">
        <v>134</v>
      </c>
      <c r="E5" s="76">
        <v>6232.8</v>
      </c>
      <c r="F5" s="101">
        <v>39115</v>
      </c>
      <c r="G5" s="37" t="s">
        <v>90</v>
      </c>
    </row>
    <row r="6" spans="1:8" ht="23.25" customHeight="1">
      <c r="A6" s="55" t="s">
        <v>79</v>
      </c>
      <c r="B6" s="28">
        <v>4004</v>
      </c>
      <c r="C6" s="27" t="s">
        <v>111</v>
      </c>
      <c r="D6" s="65" t="s">
        <v>134</v>
      </c>
      <c r="E6" s="76">
        <v>2671.2</v>
      </c>
      <c r="F6" s="101">
        <v>39115</v>
      </c>
      <c r="G6" s="37" t="s">
        <v>90</v>
      </c>
      <c r="H6" s="96" t="s">
        <v>254</v>
      </c>
    </row>
    <row r="7" spans="1:7" ht="23.25" customHeight="1">
      <c r="A7" s="55" t="s">
        <v>79</v>
      </c>
      <c r="B7" s="28">
        <v>199</v>
      </c>
      <c r="C7" s="27" t="s">
        <v>155</v>
      </c>
      <c r="D7" s="65" t="s">
        <v>156</v>
      </c>
      <c r="E7" s="76">
        <v>3760.4</v>
      </c>
      <c r="F7" s="101">
        <v>39115</v>
      </c>
      <c r="G7" s="37" t="s">
        <v>90</v>
      </c>
    </row>
    <row r="8" spans="1:7" ht="23.25" customHeight="1">
      <c r="A8" s="55" t="s">
        <v>79</v>
      </c>
      <c r="B8" s="28" t="s">
        <v>72</v>
      </c>
      <c r="C8" s="53" t="s">
        <v>186</v>
      </c>
      <c r="D8" s="65" t="s">
        <v>63</v>
      </c>
      <c r="E8" s="76">
        <v>186.31</v>
      </c>
      <c r="F8" s="49">
        <v>5301729</v>
      </c>
      <c r="G8" s="37" t="s">
        <v>90</v>
      </c>
    </row>
    <row r="9" spans="1:7" ht="23.25" customHeight="1">
      <c r="A9" s="55" t="s">
        <v>79</v>
      </c>
      <c r="B9" s="28" t="s">
        <v>72</v>
      </c>
      <c r="C9" s="53" t="s">
        <v>186</v>
      </c>
      <c r="D9" s="65" t="s">
        <v>63</v>
      </c>
      <c r="E9" s="76">
        <v>60.1</v>
      </c>
      <c r="F9" s="49">
        <v>5301000</v>
      </c>
      <c r="G9" s="37" t="s">
        <v>90</v>
      </c>
    </row>
    <row r="10" spans="1:7" ht="23.25" customHeight="1">
      <c r="A10" s="55" t="s">
        <v>80</v>
      </c>
      <c r="B10" s="28">
        <v>4399</v>
      </c>
      <c r="C10" s="53" t="s">
        <v>81</v>
      </c>
      <c r="D10" s="66" t="s">
        <v>135</v>
      </c>
      <c r="E10" s="76">
        <v>1126.66</v>
      </c>
      <c r="F10" s="101">
        <v>39115</v>
      </c>
      <c r="G10" s="37" t="s">
        <v>90</v>
      </c>
    </row>
    <row r="11" spans="1:7" ht="23.25" customHeight="1">
      <c r="A11" s="55" t="s">
        <v>80</v>
      </c>
      <c r="B11" s="28" t="s">
        <v>72</v>
      </c>
      <c r="C11" s="53" t="s">
        <v>186</v>
      </c>
      <c r="D11" s="65" t="s">
        <v>63</v>
      </c>
      <c r="E11" s="76">
        <v>55.81</v>
      </c>
      <c r="F11" s="49">
        <v>5502224</v>
      </c>
      <c r="G11" s="37" t="s">
        <v>90</v>
      </c>
    </row>
    <row r="12" spans="1:7" ht="23.25" customHeight="1">
      <c r="A12" s="55" t="s">
        <v>80</v>
      </c>
      <c r="B12" s="28" t="s">
        <v>72</v>
      </c>
      <c r="C12" s="53" t="s">
        <v>186</v>
      </c>
      <c r="D12" s="65" t="s">
        <v>63</v>
      </c>
      <c r="E12" s="76">
        <v>18.01</v>
      </c>
      <c r="F12" s="49">
        <v>5303742</v>
      </c>
      <c r="G12" s="37" t="s">
        <v>90</v>
      </c>
    </row>
    <row r="13" spans="1:7" ht="23.25" customHeight="1">
      <c r="A13" s="55" t="s">
        <v>80</v>
      </c>
      <c r="B13" s="28">
        <v>4398</v>
      </c>
      <c r="C13" s="53" t="s">
        <v>81</v>
      </c>
      <c r="D13" s="66" t="s">
        <v>135</v>
      </c>
      <c r="E13" s="76">
        <v>7970.36</v>
      </c>
      <c r="F13" s="101">
        <v>39115</v>
      </c>
      <c r="G13" s="37" t="s">
        <v>90</v>
      </c>
    </row>
    <row r="14" spans="1:7" ht="23.25" customHeight="1">
      <c r="A14" s="55" t="s">
        <v>80</v>
      </c>
      <c r="B14" s="28" t="s">
        <v>72</v>
      </c>
      <c r="C14" s="53" t="s">
        <v>186</v>
      </c>
      <c r="D14" s="65" t="s">
        <v>63</v>
      </c>
      <c r="E14" s="76">
        <v>394.91</v>
      </c>
      <c r="F14" s="49">
        <v>5305938</v>
      </c>
      <c r="G14" s="37" t="s">
        <v>90</v>
      </c>
    </row>
    <row r="15" spans="1:7" ht="23.25" customHeight="1">
      <c r="A15" s="55" t="s">
        <v>80</v>
      </c>
      <c r="B15" s="28" t="s">
        <v>72</v>
      </c>
      <c r="C15" s="53" t="s">
        <v>186</v>
      </c>
      <c r="D15" s="65" t="s">
        <v>63</v>
      </c>
      <c r="E15" s="76">
        <v>127.39</v>
      </c>
      <c r="F15" s="49">
        <v>5300382</v>
      </c>
      <c r="G15" s="37" t="s">
        <v>90</v>
      </c>
    </row>
    <row r="16" spans="1:7" ht="23.25" customHeight="1">
      <c r="A16" s="29" t="s">
        <v>82</v>
      </c>
      <c r="B16" s="28">
        <v>63</v>
      </c>
      <c r="C16" s="53" t="s">
        <v>113</v>
      </c>
      <c r="D16" s="66" t="s">
        <v>136</v>
      </c>
      <c r="E16" s="76">
        <v>4427.31</v>
      </c>
      <c r="F16" s="49">
        <v>7786221</v>
      </c>
      <c r="G16" s="37" t="s">
        <v>90</v>
      </c>
    </row>
    <row r="17" spans="1:7" ht="23.25" customHeight="1">
      <c r="A17" s="29" t="s">
        <v>82</v>
      </c>
      <c r="B17" s="28" t="s">
        <v>72</v>
      </c>
      <c r="C17" s="53" t="s">
        <v>186</v>
      </c>
      <c r="D17" s="65" t="s">
        <v>63</v>
      </c>
      <c r="E17" s="76">
        <v>70.76</v>
      </c>
      <c r="F17" s="49">
        <v>5306670</v>
      </c>
      <c r="G17" s="37" t="s">
        <v>90</v>
      </c>
    </row>
    <row r="18" spans="1:7" ht="23.25" customHeight="1">
      <c r="A18" s="29" t="s">
        <v>82</v>
      </c>
      <c r="B18" s="28" t="s">
        <v>72</v>
      </c>
      <c r="C18" s="53" t="s">
        <v>186</v>
      </c>
      <c r="D18" s="65" t="s">
        <v>63</v>
      </c>
      <c r="E18" s="76">
        <v>219.38</v>
      </c>
      <c r="F18" s="49">
        <v>5307414</v>
      </c>
      <c r="G18" s="37" t="s">
        <v>90</v>
      </c>
    </row>
    <row r="19" spans="1:7" ht="23.25" customHeight="1">
      <c r="A19" s="29" t="s">
        <v>84</v>
      </c>
      <c r="B19" s="28">
        <v>51</v>
      </c>
      <c r="C19" s="53" t="s">
        <v>189</v>
      </c>
      <c r="D19" s="66" t="s">
        <v>190</v>
      </c>
      <c r="E19" s="75">
        <v>5472.16</v>
      </c>
      <c r="F19" s="101">
        <v>39115</v>
      </c>
      <c r="G19" s="37" t="s">
        <v>90</v>
      </c>
    </row>
    <row r="20" spans="1:7" ht="27" customHeight="1">
      <c r="A20" s="29" t="s">
        <v>84</v>
      </c>
      <c r="B20" s="28">
        <v>53</v>
      </c>
      <c r="C20" s="53" t="s">
        <v>189</v>
      </c>
      <c r="D20" s="66" t="s">
        <v>190</v>
      </c>
      <c r="E20" s="75">
        <v>511</v>
      </c>
      <c r="F20" s="101">
        <v>39115</v>
      </c>
      <c r="G20" s="37" t="s">
        <v>90</v>
      </c>
    </row>
    <row r="21" spans="1:7" ht="23.25" customHeight="1">
      <c r="A21" s="29" t="s">
        <v>108</v>
      </c>
      <c r="B21" s="28">
        <v>432</v>
      </c>
      <c r="C21" s="53" t="s">
        <v>185</v>
      </c>
      <c r="D21" s="66" t="s">
        <v>141</v>
      </c>
      <c r="E21" s="75">
        <v>7737.68</v>
      </c>
      <c r="F21" s="101">
        <v>39115</v>
      </c>
      <c r="G21" s="37" t="s">
        <v>90</v>
      </c>
    </row>
    <row r="22" spans="1:7" ht="23.25" customHeight="1">
      <c r="A22" s="29" t="s">
        <v>108</v>
      </c>
      <c r="B22" s="28" t="s">
        <v>72</v>
      </c>
      <c r="C22" s="53" t="s">
        <v>186</v>
      </c>
      <c r="D22" s="65" t="s">
        <v>63</v>
      </c>
      <c r="E22" s="75">
        <v>123.67</v>
      </c>
      <c r="F22" s="49">
        <v>5309258</v>
      </c>
      <c r="G22" s="37" t="s">
        <v>90</v>
      </c>
    </row>
    <row r="23" spans="1:7" ht="23.25" customHeight="1">
      <c r="A23" s="29" t="s">
        <v>108</v>
      </c>
      <c r="B23" s="28" t="s">
        <v>72</v>
      </c>
      <c r="C23" s="53" t="s">
        <v>186</v>
      </c>
      <c r="D23" s="65" t="s">
        <v>63</v>
      </c>
      <c r="E23" s="75">
        <v>383.35</v>
      </c>
      <c r="F23" s="49">
        <v>5307668</v>
      </c>
      <c r="G23" s="37" t="s">
        <v>90</v>
      </c>
    </row>
    <row r="24" spans="1:11" ht="23.25" customHeight="1">
      <c r="A24" s="29" t="s">
        <v>97</v>
      </c>
      <c r="B24" s="28">
        <v>660</v>
      </c>
      <c r="C24" s="53" t="s">
        <v>129</v>
      </c>
      <c r="D24" s="66" t="s">
        <v>137</v>
      </c>
      <c r="E24" s="75">
        <v>6702.53</v>
      </c>
      <c r="F24" s="101">
        <v>39115</v>
      </c>
      <c r="G24" s="37" t="s">
        <v>90</v>
      </c>
      <c r="J24" s="34"/>
      <c r="K24" s="14"/>
    </row>
    <row r="25" spans="1:11" ht="23.25" customHeight="1">
      <c r="A25" s="29" t="s">
        <v>97</v>
      </c>
      <c r="B25" s="28" t="s">
        <v>72</v>
      </c>
      <c r="C25" s="53" t="s">
        <v>186</v>
      </c>
      <c r="D25" s="65" t="s">
        <v>63</v>
      </c>
      <c r="E25" s="75">
        <v>107.13</v>
      </c>
      <c r="F25" s="49">
        <v>5308733</v>
      </c>
      <c r="G25" s="37" t="s">
        <v>90</v>
      </c>
      <c r="J25" s="34"/>
      <c r="K25" s="14"/>
    </row>
    <row r="26" spans="1:11" ht="24" customHeight="1">
      <c r="A26" s="29" t="s">
        <v>97</v>
      </c>
      <c r="B26" s="28" t="s">
        <v>72</v>
      </c>
      <c r="C26" s="53" t="s">
        <v>186</v>
      </c>
      <c r="D26" s="65" t="s">
        <v>63</v>
      </c>
      <c r="E26" s="75">
        <v>332.09</v>
      </c>
      <c r="F26" s="49">
        <v>5301690</v>
      </c>
      <c r="G26" s="37" t="s">
        <v>90</v>
      </c>
      <c r="J26" s="34"/>
      <c r="K26" s="14"/>
    </row>
    <row r="27" spans="1:11" ht="24" customHeight="1">
      <c r="A27" s="29" t="s">
        <v>160</v>
      </c>
      <c r="B27" s="28">
        <v>78</v>
      </c>
      <c r="C27" s="53" t="s">
        <v>162</v>
      </c>
      <c r="D27" s="66" t="s">
        <v>161</v>
      </c>
      <c r="E27" s="75">
        <v>1325</v>
      </c>
      <c r="F27" s="101">
        <v>39115</v>
      </c>
      <c r="G27" s="37" t="s">
        <v>90</v>
      </c>
      <c r="J27" s="34"/>
      <c r="K27" s="14"/>
    </row>
    <row r="28" spans="1:11" ht="24" customHeight="1">
      <c r="A28" s="29" t="s">
        <v>119</v>
      </c>
      <c r="B28" s="28">
        <v>129</v>
      </c>
      <c r="C28" s="53" t="s">
        <v>120</v>
      </c>
      <c r="D28" s="66" t="s">
        <v>138</v>
      </c>
      <c r="E28" s="75">
        <v>3176.98</v>
      </c>
      <c r="F28" s="101">
        <v>39115</v>
      </c>
      <c r="G28" s="37" t="s">
        <v>90</v>
      </c>
      <c r="J28" s="34"/>
      <c r="K28" s="14"/>
    </row>
    <row r="29" spans="1:11" ht="24" customHeight="1">
      <c r="A29" s="29" t="s">
        <v>119</v>
      </c>
      <c r="B29" s="28" t="s">
        <v>72</v>
      </c>
      <c r="C29" s="53" t="s">
        <v>186</v>
      </c>
      <c r="D29" s="65" t="s">
        <v>63</v>
      </c>
      <c r="E29" s="75">
        <v>157.4</v>
      </c>
      <c r="F29" s="49">
        <v>5303494</v>
      </c>
      <c r="G29" s="37" t="s">
        <v>90</v>
      </c>
      <c r="J29" s="34"/>
      <c r="K29" s="14"/>
    </row>
    <row r="30" spans="1:11" ht="24" customHeight="1">
      <c r="A30" s="29" t="s">
        <v>119</v>
      </c>
      <c r="B30" s="28" t="s">
        <v>72</v>
      </c>
      <c r="C30" s="53" t="s">
        <v>186</v>
      </c>
      <c r="D30" s="65" t="s">
        <v>63</v>
      </c>
      <c r="E30" s="75">
        <v>50.78</v>
      </c>
      <c r="F30" s="49">
        <v>5302748</v>
      </c>
      <c r="G30" s="37" t="s">
        <v>90</v>
      </c>
      <c r="J30" s="34"/>
      <c r="K30" s="14"/>
    </row>
    <row r="31" spans="1:11" ht="24" customHeight="1">
      <c r="A31" s="29" t="s">
        <v>171</v>
      </c>
      <c r="B31" s="28">
        <v>10766</v>
      </c>
      <c r="C31" s="53" t="s">
        <v>172</v>
      </c>
      <c r="D31" s="66" t="s">
        <v>173</v>
      </c>
      <c r="E31" s="75">
        <v>1908</v>
      </c>
      <c r="F31" s="101">
        <v>39115</v>
      </c>
      <c r="G31" s="37" t="s">
        <v>90</v>
      </c>
      <c r="J31" s="34"/>
      <c r="K31" s="14"/>
    </row>
    <row r="32" spans="1:11" ht="24" customHeight="1">
      <c r="A32" s="29" t="s">
        <v>171</v>
      </c>
      <c r="B32" s="28" t="s">
        <v>72</v>
      </c>
      <c r="C32" s="53" t="s">
        <v>186</v>
      </c>
      <c r="D32" s="65" t="s">
        <v>63</v>
      </c>
      <c r="E32" s="75">
        <v>30.5</v>
      </c>
      <c r="F32" s="49">
        <v>5302541</v>
      </c>
      <c r="G32" s="37" t="s">
        <v>90</v>
      </c>
      <c r="J32" s="34"/>
      <c r="K32" s="14"/>
    </row>
    <row r="33" spans="1:11" ht="24" customHeight="1">
      <c r="A33" s="29" t="s">
        <v>171</v>
      </c>
      <c r="B33" s="28" t="s">
        <v>72</v>
      </c>
      <c r="C33" s="53" t="s">
        <v>186</v>
      </c>
      <c r="D33" s="65" t="s">
        <v>63</v>
      </c>
      <c r="E33" s="75">
        <v>94.53</v>
      </c>
      <c r="F33" s="49">
        <v>5302321</v>
      </c>
      <c r="G33" s="37" t="s">
        <v>90</v>
      </c>
      <c r="J33" s="34"/>
      <c r="K33" s="14"/>
    </row>
    <row r="34" spans="1:11" ht="24" customHeight="1">
      <c r="A34" s="29" t="s">
        <v>263</v>
      </c>
      <c r="B34" s="28">
        <v>576</v>
      </c>
      <c r="C34" s="53" t="s">
        <v>264</v>
      </c>
      <c r="D34" s="65" t="s">
        <v>265</v>
      </c>
      <c r="E34" s="75">
        <v>1407.75</v>
      </c>
      <c r="F34" s="49">
        <v>395328</v>
      </c>
      <c r="G34" s="37" t="s">
        <v>90</v>
      </c>
      <c r="J34" s="34"/>
      <c r="K34" s="14"/>
    </row>
    <row r="35" spans="1:11" ht="24" customHeight="1">
      <c r="A35" s="29" t="s">
        <v>263</v>
      </c>
      <c r="B35" s="28" t="s">
        <v>72</v>
      </c>
      <c r="C35" s="53" t="s">
        <v>186</v>
      </c>
      <c r="D35" s="65" t="s">
        <v>63</v>
      </c>
      <c r="E35" s="75">
        <v>22.5</v>
      </c>
      <c r="F35" s="49">
        <v>5305637</v>
      </c>
      <c r="G35" s="37" t="s">
        <v>90</v>
      </c>
      <c r="J35" s="34"/>
      <c r="K35" s="14"/>
    </row>
    <row r="36" spans="1:11" ht="24" customHeight="1">
      <c r="A36" s="29" t="s">
        <v>263</v>
      </c>
      <c r="B36" s="28" t="s">
        <v>72</v>
      </c>
      <c r="C36" s="53" t="s">
        <v>186</v>
      </c>
      <c r="D36" s="65" t="s">
        <v>63</v>
      </c>
      <c r="E36" s="75">
        <v>69.75</v>
      </c>
      <c r="F36" s="49">
        <v>5301312</v>
      </c>
      <c r="G36" s="37" t="s">
        <v>90</v>
      </c>
      <c r="J36" s="34"/>
      <c r="K36" s="14"/>
    </row>
    <row r="37" spans="1:11" ht="21.75" customHeight="1">
      <c r="A37" s="32"/>
      <c r="B37" s="39"/>
      <c r="C37" s="33"/>
      <c r="D37" s="67"/>
      <c r="E37" s="79">
        <f>SUM(E2:E36)</f>
        <v>70912.45999999999</v>
      </c>
      <c r="F37" s="40"/>
      <c r="G37" s="40"/>
      <c r="J37" s="34"/>
      <c r="K37" s="14"/>
    </row>
    <row r="38" spans="1:11" ht="24.75" customHeight="1">
      <c r="A38" s="55" t="s">
        <v>73</v>
      </c>
      <c r="B38" s="28">
        <v>8275</v>
      </c>
      <c r="C38" s="27" t="s">
        <v>151</v>
      </c>
      <c r="D38" s="65" t="s">
        <v>145</v>
      </c>
      <c r="E38" s="75">
        <v>2096.13</v>
      </c>
      <c r="F38" s="28">
        <v>1621</v>
      </c>
      <c r="G38" s="37" t="s">
        <v>196</v>
      </c>
      <c r="J38" s="34"/>
      <c r="K38" s="14"/>
    </row>
    <row r="39" spans="1:11" ht="23.25" customHeight="1">
      <c r="A39" s="55" t="s">
        <v>73</v>
      </c>
      <c r="B39" s="28">
        <v>8274</v>
      </c>
      <c r="C39" s="27" t="s">
        <v>151</v>
      </c>
      <c r="D39" s="65" t="s">
        <v>145</v>
      </c>
      <c r="E39" s="75">
        <v>2096.13</v>
      </c>
      <c r="F39" s="28">
        <v>1618</v>
      </c>
      <c r="G39" s="37" t="s">
        <v>196</v>
      </c>
      <c r="J39" s="34"/>
      <c r="K39" s="14"/>
    </row>
    <row r="40" spans="1:11" ht="23.25" customHeight="1">
      <c r="A40" s="55" t="s">
        <v>174</v>
      </c>
      <c r="B40" s="28">
        <v>4006</v>
      </c>
      <c r="C40" s="27" t="s">
        <v>111</v>
      </c>
      <c r="D40" s="65" t="s">
        <v>134</v>
      </c>
      <c r="E40" s="75">
        <v>725.81</v>
      </c>
      <c r="F40" s="28">
        <v>39110</v>
      </c>
      <c r="G40" s="37" t="s">
        <v>196</v>
      </c>
      <c r="J40" s="34"/>
      <c r="K40" s="14"/>
    </row>
    <row r="41" spans="1:11" ht="23.25" customHeight="1">
      <c r="A41" s="29" t="s">
        <v>83</v>
      </c>
      <c r="B41" s="28">
        <v>69191</v>
      </c>
      <c r="C41" s="27" t="s">
        <v>249</v>
      </c>
      <c r="D41" s="65" t="s">
        <v>250</v>
      </c>
      <c r="E41" s="75">
        <v>373.33</v>
      </c>
      <c r="F41" s="28">
        <v>1608</v>
      </c>
      <c r="G41" s="37" t="s">
        <v>196</v>
      </c>
      <c r="J41" s="34"/>
      <c r="K41" s="14"/>
    </row>
    <row r="42" spans="1:11" ht="25.5" customHeight="1">
      <c r="A42" s="29" t="s">
        <v>83</v>
      </c>
      <c r="B42" s="28" t="s">
        <v>128</v>
      </c>
      <c r="C42" s="53" t="s">
        <v>152</v>
      </c>
      <c r="D42" s="66" t="s">
        <v>140</v>
      </c>
      <c r="E42" s="75">
        <v>530.71</v>
      </c>
      <c r="F42" s="28">
        <v>1607</v>
      </c>
      <c r="G42" s="37" t="s">
        <v>196</v>
      </c>
      <c r="I42" s="14"/>
      <c r="J42" s="34"/>
      <c r="K42" s="14"/>
    </row>
    <row r="43" spans="1:11" ht="17.1" customHeight="1">
      <c r="A43" s="45"/>
      <c r="B43" s="46"/>
      <c r="C43" s="47"/>
      <c r="D43" s="68"/>
      <c r="E43" s="80">
        <f>SUM(E38:E42)</f>
        <v>5822.11</v>
      </c>
      <c r="F43" s="40"/>
      <c r="G43" s="48"/>
      <c r="I43" s="14"/>
      <c r="J43" s="34"/>
      <c r="K43" s="14"/>
    </row>
    <row r="44" spans="1:8" ht="15">
      <c r="A44" s="29" t="s">
        <v>83</v>
      </c>
      <c r="B44" s="43" t="s">
        <v>75</v>
      </c>
      <c r="C44" s="27" t="s">
        <v>114</v>
      </c>
      <c r="D44" s="65"/>
      <c r="E44" s="75">
        <v>862.68</v>
      </c>
      <c r="F44" s="28">
        <v>165</v>
      </c>
      <c r="G44" s="37" t="s">
        <v>92</v>
      </c>
      <c r="H44" s="62"/>
    </row>
    <row r="45" spans="1:8" ht="15">
      <c r="A45" s="29" t="s">
        <v>83</v>
      </c>
      <c r="B45" s="43" t="s">
        <v>75</v>
      </c>
      <c r="C45" s="27" t="s">
        <v>226</v>
      </c>
      <c r="D45" s="65"/>
      <c r="E45" s="75">
        <v>862.68</v>
      </c>
      <c r="F45" s="28">
        <v>165</v>
      </c>
      <c r="G45" s="37" t="s">
        <v>92</v>
      </c>
      <c r="H45" s="62"/>
    </row>
    <row r="46" spans="1:8" ht="15" customHeight="1">
      <c r="A46" s="29" t="s">
        <v>83</v>
      </c>
      <c r="B46" s="43" t="s">
        <v>75</v>
      </c>
      <c r="C46" s="53" t="s">
        <v>184</v>
      </c>
      <c r="D46" s="66"/>
      <c r="E46" s="75">
        <v>862.68</v>
      </c>
      <c r="F46" s="28">
        <v>165</v>
      </c>
      <c r="G46" s="37" t="s">
        <v>92</v>
      </c>
      <c r="H46" s="62"/>
    </row>
    <row r="47" spans="1:7" ht="12.75" customHeight="1">
      <c r="A47" s="29" t="s">
        <v>83</v>
      </c>
      <c r="B47" s="43" t="s">
        <v>75</v>
      </c>
      <c r="C47" s="27" t="s">
        <v>164</v>
      </c>
      <c r="D47" s="65"/>
      <c r="E47" s="75">
        <v>806.55</v>
      </c>
      <c r="F47" s="28">
        <v>165</v>
      </c>
      <c r="G47" s="37" t="s">
        <v>92</v>
      </c>
    </row>
    <row r="48" spans="1:7" ht="12.75" customHeight="1">
      <c r="A48" s="29" t="s">
        <v>83</v>
      </c>
      <c r="B48" s="43" t="s">
        <v>75</v>
      </c>
      <c r="C48" s="27" t="s">
        <v>169</v>
      </c>
      <c r="D48" s="65"/>
      <c r="E48" s="75">
        <v>1240.48</v>
      </c>
      <c r="F48" s="28">
        <v>165</v>
      </c>
      <c r="G48" s="37" t="s">
        <v>92</v>
      </c>
    </row>
    <row r="49" spans="1:9" ht="15">
      <c r="A49" s="29" t="s">
        <v>83</v>
      </c>
      <c r="B49" s="28" t="s">
        <v>77</v>
      </c>
      <c r="C49" s="27" t="s">
        <v>78</v>
      </c>
      <c r="D49" s="65"/>
      <c r="E49" s="75">
        <f>299.36+109.02</f>
        <v>408.38</v>
      </c>
      <c r="F49" s="101">
        <v>391079</v>
      </c>
      <c r="G49" s="37" t="s">
        <v>92</v>
      </c>
      <c r="H49" s="50"/>
      <c r="I49" s="14"/>
    </row>
    <row r="50" spans="1:7" ht="23.25">
      <c r="A50" s="29" t="s">
        <v>83</v>
      </c>
      <c r="B50" s="28" t="s">
        <v>76</v>
      </c>
      <c r="C50" s="53" t="s">
        <v>186</v>
      </c>
      <c r="D50" s="65"/>
      <c r="E50" s="75">
        <f>320.61+111.3</f>
        <v>431.91</v>
      </c>
      <c r="F50" s="28">
        <v>391823</v>
      </c>
      <c r="G50" s="37" t="s">
        <v>92</v>
      </c>
    </row>
    <row r="51" spans="1:7" ht="21" customHeight="1">
      <c r="A51" s="29" t="s">
        <v>83</v>
      </c>
      <c r="B51" s="61" t="s">
        <v>247</v>
      </c>
      <c r="C51" s="27" t="s">
        <v>91</v>
      </c>
      <c r="D51" s="65" t="s">
        <v>139</v>
      </c>
      <c r="E51" s="75">
        <v>715.41</v>
      </c>
      <c r="F51" s="28">
        <v>1614</v>
      </c>
      <c r="G51" s="37" t="s">
        <v>92</v>
      </c>
    </row>
    <row r="52" spans="1:7" ht="21" customHeight="1">
      <c r="A52" s="29" t="s">
        <v>83</v>
      </c>
      <c r="B52" s="61">
        <v>443</v>
      </c>
      <c r="C52" s="27" t="s">
        <v>257</v>
      </c>
      <c r="D52" s="65"/>
      <c r="E52" s="75">
        <v>414</v>
      </c>
      <c r="F52" s="28">
        <v>231339</v>
      </c>
      <c r="G52" s="37" t="s">
        <v>92</v>
      </c>
    </row>
    <row r="53" spans="1:7" ht="21" customHeight="1">
      <c r="A53" s="29" t="s">
        <v>83</v>
      </c>
      <c r="B53" s="61">
        <v>431</v>
      </c>
      <c r="C53" s="27" t="s">
        <v>257</v>
      </c>
      <c r="D53" s="65"/>
      <c r="E53" s="76">
        <f>162+162</f>
        <v>324</v>
      </c>
      <c r="F53" s="101">
        <v>231150</v>
      </c>
      <c r="G53" s="37" t="s">
        <v>92</v>
      </c>
    </row>
    <row r="54" spans="1:7" ht="15">
      <c r="A54" s="29" t="s">
        <v>83</v>
      </c>
      <c r="B54" s="28" t="s">
        <v>88</v>
      </c>
      <c r="C54" s="27" t="s">
        <v>89</v>
      </c>
      <c r="D54" s="65"/>
      <c r="E54" s="75">
        <v>0</v>
      </c>
      <c r="F54" s="101"/>
      <c r="G54" s="37" t="s">
        <v>92</v>
      </c>
    </row>
    <row r="55" spans="1:7" ht="15.95" customHeight="1">
      <c r="A55" s="29" t="s">
        <v>85</v>
      </c>
      <c r="B55" s="43" t="s">
        <v>75</v>
      </c>
      <c r="C55" s="27" t="s">
        <v>125</v>
      </c>
      <c r="D55" s="65"/>
      <c r="E55" s="75">
        <v>1832.39</v>
      </c>
      <c r="F55" s="28">
        <v>165</v>
      </c>
      <c r="G55" s="37" t="s">
        <v>92</v>
      </c>
    </row>
    <row r="56" spans="1:9" ht="15">
      <c r="A56" s="29" t="s">
        <v>85</v>
      </c>
      <c r="B56" s="43" t="s">
        <v>75</v>
      </c>
      <c r="C56" s="27" t="s">
        <v>110</v>
      </c>
      <c r="D56" s="65"/>
      <c r="E56" s="75">
        <v>1154.09</v>
      </c>
      <c r="F56" s="28">
        <v>165</v>
      </c>
      <c r="G56" s="37" t="s">
        <v>92</v>
      </c>
      <c r="I56" s="34"/>
    </row>
    <row r="57" spans="1:9" ht="15">
      <c r="A57" s="29" t="s">
        <v>85</v>
      </c>
      <c r="B57" s="43" t="s">
        <v>75</v>
      </c>
      <c r="C57" s="27" t="s">
        <v>109</v>
      </c>
      <c r="D57" s="65"/>
      <c r="E57" s="75">
        <v>1022.24</v>
      </c>
      <c r="F57" s="28">
        <v>165</v>
      </c>
      <c r="G57" s="37" t="s">
        <v>92</v>
      </c>
      <c r="I57" s="34"/>
    </row>
    <row r="58" spans="1:7" ht="15">
      <c r="A58" s="29" t="s">
        <v>85</v>
      </c>
      <c r="B58" s="43" t="s">
        <v>75</v>
      </c>
      <c r="C58" s="27" t="s">
        <v>126</v>
      </c>
      <c r="D58" s="65"/>
      <c r="E58" s="75">
        <v>1244.62</v>
      </c>
      <c r="F58" s="28">
        <v>165</v>
      </c>
      <c r="G58" s="37" t="s">
        <v>92</v>
      </c>
    </row>
    <row r="59" spans="1:9" ht="15">
      <c r="A59" s="29" t="s">
        <v>85</v>
      </c>
      <c r="B59" s="43" t="s">
        <v>75</v>
      </c>
      <c r="C59" s="27" t="s">
        <v>163</v>
      </c>
      <c r="D59" s="65"/>
      <c r="E59" s="75">
        <v>1115.91</v>
      </c>
      <c r="F59" s="28">
        <v>165</v>
      </c>
      <c r="G59" s="37" t="s">
        <v>92</v>
      </c>
      <c r="I59" s="34"/>
    </row>
    <row r="60" spans="1:9" ht="15">
      <c r="A60" s="29" t="s">
        <v>85</v>
      </c>
      <c r="B60" s="43" t="s">
        <v>75</v>
      </c>
      <c r="C60" s="27" t="s">
        <v>127</v>
      </c>
      <c r="D60" s="65"/>
      <c r="E60" s="75">
        <v>1202.24</v>
      </c>
      <c r="F60" s="28">
        <v>165</v>
      </c>
      <c r="G60" s="37" t="s">
        <v>92</v>
      </c>
      <c r="I60" s="34"/>
    </row>
    <row r="61" spans="1:7" ht="13.5" customHeight="1">
      <c r="A61" s="29" t="s">
        <v>85</v>
      </c>
      <c r="B61" s="43" t="s">
        <v>75</v>
      </c>
      <c r="C61" s="27" t="s">
        <v>98</v>
      </c>
      <c r="D61" s="65"/>
      <c r="E61" s="75">
        <v>1248.32</v>
      </c>
      <c r="F61" s="28">
        <v>165</v>
      </c>
      <c r="G61" s="37" t="s">
        <v>92</v>
      </c>
    </row>
    <row r="62" spans="1:7" ht="13.5" customHeight="1">
      <c r="A62" s="29" t="s">
        <v>85</v>
      </c>
      <c r="B62" s="43" t="s">
        <v>75</v>
      </c>
      <c r="C62" s="27" t="s">
        <v>110</v>
      </c>
      <c r="D62" s="65"/>
      <c r="E62" s="75">
        <v>1459.5</v>
      </c>
      <c r="F62" s="28">
        <v>168</v>
      </c>
      <c r="G62" s="37" t="s">
        <v>92</v>
      </c>
    </row>
    <row r="63" spans="1:7" ht="23.25">
      <c r="A63" s="29" t="s">
        <v>85</v>
      </c>
      <c r="B63" s="28" t="s">
        <v>72</v>
      </c>
      <c r="C63" s="53" t="s">
        <v>186</v>
      </c>
      <c r="D63" s="65"/>
      <c r="E63" s="75">
        <v>-265.6</v>
      </c>
      <c r="F63" s="28">
        <v>391823</v>
      </c>
      <c r="G63" s="37" t="s">
        <v>92</v>
      </c>
    </row>
    <row r="64" spans="1:8" ht="15">
      <c r="A64" s="29" t="s">
        <v>85</v>
      </c>
      <c r="B64" s="28" t="s">
        <v>77</v>
      </c>
      <c r="C64" s="27" t="s">
        <v>78</v>
      </c>
      <c r="D64" s="65"/>
      <c r="E64" s="75">
        <f>903.68</f>
        <v>903.68</v>
      </c>
      <c r="F64" s="101">
        <v>391079</v>
      </c>
      <c r="G64" s="37" t="s">
        <v>92</v>
      </c>
      <c r="H64" s="50"/>
    </row>
    <row r="65" spans="1:7" ht="18" customHeight="1">
      <c r="A65" s="29" t="s">
        <v>85</v>
      </c>
      <c r="B65" s="28" t="s">
        <v>88</v>
      </c>
      <c r="C65" s="53" t="s">
        <v>89</v>
      </c>
      <c r="D65" s="66"/>
      <c r="E65" s="75">
        <v>978.53</v>
      </c>
      <c r="F65" s="101">
        <v>391698</v>
      </c>
      <c r="G65" s="37" t="s">
        <v>92</v>
      </c>
    </row>
    <row r="66" spans="1:9" ht="20.25" customHeight="1">
      <c r="A66" s="29" t="s">
        <v>85</v>
      </c>
      <c r="B66" s="28">
        <v>10960</v>
      </c>
      <c r="C66" s="53" t="s">
        <v>122</v>
      </c>
      <c r="D66" s="66" t="s">
        <v>214</v>
      </c>
      <c r="E66" s="75">
        <v>48.36</v>
      </c>
      <c r="F66" s="28">
        <v>391260</v>
      </c>
      <c r="G66" s="37" t="s">
        <v>92</v>
      </c>
      <c r="H66" s="54"/>
      <c r="I66" s="14"/>
    </row>
    <row r="67" spans="1:9" ht="23.25" customHeight="1">
      <c r="A67" s="29" t="s">
        <v>85</v>
      </c>
      <c r="B67" s="61" t="s">
        <v>247</v>
      </c>
      <c r="C67" s="27" t="s">
        <v>91</v>
      </c>
      <c r="D67" s="65" t="s">
        <v>139</v>
      </c>
      <c r="E67" s="76">
        <v>1001.58</v>
      </c>
      <c r="F67" s="101">
        <v>1614</v>
      </c>
      <c r="G67" s="37" t="s">
        <v>92</v>
      </c>
      <c r="I67" s="14"/>
    </row>
    <row r="68" spans="1:7" ht="23.25" customHeight="1">
      <c r="A68" s="29" t="s">
        <v>85</v>
      </c>
      <c r="B68" s="61" t="s">
        <v>176</v>
      </c>
      <c r="C68" s="27" t="s">
        <v>255</v>
      </c>
      <c r="D68" s="65" t="s">
        <v>256</v>
      </c>
      <c r="E68" s="76">
        <v>272.42</v>
      </c>
      <c r="F68" s="101">
        <v>1598</v>
      </c>
      <c r="G68" s="37" t="s">
        <v>92</v>
      </c>
    </row>
    <row r="69" spans="1:7" ht="23.25" customHeight="1">
      <c r="A69" s="29" t="s">
        <v>85</v>
      </c>
      <c r="B69" s="61">
        <v>431</v>
      </c>
      <c r="C69" s="27" t="s">
        <v>257</v>
      </c>
      <c r="D69" s="65"/>
      <c r="E69" s="76">
        <v>162</v>
      </c>
      <c r="F69" s="101">
        <v>231150</v>
      </c>
      <c r="G69" s="37" t="s">
        <v>92</v>
      </c>
    </row>
    <row r="70" spans="1:7" ht="23.25" customHeight="1">
      <c r="A70" s="29" t="s">
        <v>85</v>
      </c>
      <c r="B70" s="61" t="s">
        <v>176</v>
      </c>
      <c r="C70" s="27" t="s">
        <v>255</v>
      </c>
      <c r="D70" s="65" t="s">
        <v>256</v>
      </c>
      <c r="E70" s="76">
        <v>218.14</v>
      </c>
      <c r="F70" s="101">
        <v>1627</v>
      </c>
      <c r="G70" s="37" t="s">
        <v>92</v>
      </c>
    </row>
    <row r="71" spans="1:7" ht="23.25" customHeight="1">
      <c r="A71" s="29" t="s">
        <v>85</v>
      </c>
      <c r="B71" s="61">
        <v>443</v>
      </c>
      <c r="C71" s="27" t="s">
        <v>257</v>
      </c>
      <c r="D71" s="65"/>
      <c r="E71" s="76">
        <v>207</v>
      </c>
      <c r="F71" s="101">
        <v>231339</v>
      </c>
      <c r="G71" s="37" t="s">
        <v>92</v>
      </c>
    </row>
    <row r="72" spans="1:7" ht="23.25" customHeight="1">
      <c r="A72" s="29" t="s">
        <v>227</v>
      </c>
      <c r="B72" s="61" t="s">
        <v>75</v>
      </c>
      <c r="C72" s="27" t="s">
        <v>228</v>
      </c>
      <c r="D72" s="65"/>
      <c r="E72" s="76">
        <v>966.26</v>
      </c>
      <c r="F72" s="28">
        <v>165</v>
      </c>
      <c r="G72" s="37" t="s">
        <v>92</v>
      </c>
    </row>
    <row r="73" spans="1:7" ht="23.25" customHeight="1">
      <c r="A73" s="29" t="s">
        <v>227</v>
      </c>
      <c r="B73" s="28" t="s">
        <v>72</v>
      </c>
      <c r="C73" s="53" t="s">
        <v>186</v>
      </c>
      <c r="D73" s="65"/>
      <c r="E73" s="75">
        <v>83.1</v>
      </c>
      <c r="F73" s="28">
        <v>391823</v>
      </c>
      <c r="G73" s="37" t="s">
        <v>92</v>
      </c>
    </row>
    <row r="74" spans="1:7" ht="23.25" customHeight="1">
      <c r="A74" s="29" t="s">
        <v>227</v>
      </c>
      <c r="B74" s="61" t="s">
        <v>247</v>
      </c>
      <c r="C74" s="27" t="s">
        <v>91</v>
      </c>
      <c r="D74" s="65" t="s">
        <v>139</v>
      </c>
      <c r="E74" s="75">
        <v>143.08</v>
      </c>
      <c r="F74" s="28">
        <v>1614</v>
      </c>
      <c r="G74" s="37" t="s">
        <v>92</v>
      </c>
    </row>
    <row r="75" spans="1:8" ht="23.25" customHeight="1">
      <c r="A75" s="29" t="s">
        <v>227</v>
      </c>
      <c r="B75" s="28" t="s">
        <v>77</v>
      </c>
      <c r="C75" s="27" t="s">
        <v>78</v>
      </c>
      <c r="D75" s="65"/>
      <c r="E75" s="75">
        <v>83.94</v>
      </c>
      <c r="F75" s="101">
        <v>391079</v>
      </c>
      <c r="G75" s="37" t="s">
        <v>92</v>
      </c>
      <c r="H75" s="50"/>
    </row>
    <row r="76" spans="1:9" ht="25.5" customHeight="1">
      <c r="A76" s="56" t="s">
        <v>115</v>
      </c>
      <c r="B76" s="28">
        <v>2930</v>
      </c>
      <c r="C76" s="27" t="s">
        <v>165</v>
      </c>
      <c r="D76" s="65" t="s">
        <v>194</v>
      </c>
      <c r="E76" s="76">
        <v>105.83</v>
      </c>
      <c r="F76" s="101">
        <v>39114</v>
      </c>
      <c r="G76" s="30" t="s">
        <v>31</v>
      </c>
      <c r="H76" s="62"/>
      <c r="I76" s="14"/>
    </row>
    <row r="77" spans="1:7" ht="19.5" customHeight="1">
      <c r="A77" s="29"/>
      <c r="B77" s="28"/>
      <c r="C77" s="27"/>
      <c r="D77" s="65"/>
      <c r="E77" s="81">
        <f>SUM(E44:E76)</f>
        <v>22116.4</v>
      </c>
      <c r="F77" s="28"/>
      <c r="G77" s="37"/>
    </row>
    <row r="78" spans="1:7" ht="22.5" customHeight="1">
      <c r="A78" s="32"/>
      <c r="B78" s="39"/>
      <c r="C78" s="33" t="s">
        <v>107</v>
      </c>
      <c r="D78" s="67"/>
      <c r="E78" s="82">
        <f>E77</f>
        <v>22116.4</v>
      </c>
      <c r="F78" s="40"/>
      <c r="G78" s="40"/>
    </row>
    <row r="79" spans="1:7" ht="22.5" customHeight="1">
      <c r="A79" s="55" t="s">
        <v>258</v>
      </c>
      <c r="B79" s="28">
        <v>1281963</v>
      </c>
      <c r="C79" s="53" t="s">
        <v>259</v>
      </c>
      <c r="D79" s="65" t="s">
        <v>260</v>
      </c>
      <c r="E79" s="76">
        <v>233.39</v>
      </c>
      <c r="F79" s="28">
        <v>1616</v>
      </c>
      <c r="G79" s="44" t="s">
        <v>124</v>
      </c>
    </row>
    <row r="80" spans="1:7" ht="24" customHeight="1">
      <c r="A80" s="55" t="s">
        <v>195</v>
      </c>
      <c r="B80" s="28">
        <v>3793</v>
      </c>
      <c r="C80" s="53" t="s">
        <v>202</v>
      </c>
      <c r="D80" s="66" t="s">
        <v>203</v>
      </c>
      <c r="E80" s="76">
        <v>552</v>
      </c>
      <c r="F80" s="101">
        <v>1617</v>
      </c>
      <c r="G80" s="44" t="s">
        <v>124</v>
      </c>
    </row>
    <row r="81" spans="1:7" ht="24" customHeight="1">
      <c r="A81" s="55" t="s">
        <v>268</v>
      </c>
      <c r="B81" s="28">
        <v>15617</v>
      </c>
      <c r="C81" s="53" t="s">
        <v>269</v>
      </c>
      <c r="D81" s="66" t="s">
        <v>270</v>
      </c>
      <c r="E81" s="76">
        <v>494</v>
      </c>
      <c r="F81" s="101">
        <v>391750</v>
      </c>
      <c r="G81" s="44" t="s">
        <v>124</v>
      </c>
    </row>
    <row r="82" spans="1:7" ht="24" customHeight="1">
      <c r="A82" s="32"/>
      <c r="B82" s="39"/>
      <c r="C82" s="33"/>
      <c r="D82" s="67"/>
      <c r="E82" s="92">
        <f>SUM(E79:E81)</f>
        <v>1279.3899999999999</v>
      </c>
      <c r="F82" s="40"/>
      <c r="G82" s="40"/>
    </row>
    <row r="83" spans="1:9" ht="27" customHeight="1">
      <c r="A83" s="56" t="s">
        <v>148</v>
      </c>
      <c r="B83" s="28">
        <v>708</v>
      </c>
      <c r="C83" s="53" t="s">
        <v>248</v>
      </c>
      <c r="D83" s="66" t="s">
        <v>204</v>
      </c>
      <c r="E83" s="76">
        <v>51.1</v>
      </c>
      <c r="F83" s="28">
        <v>39110</v>
      </c>
      <c r="G83" s="30" t="s">
        <v>106</v>
      </c>
      <c r="I83" s="14"/>
    </row>
    <row r="84" spans="1:9" ht="23.25" customHeight="1">
      <c r="A84" s="56" t="s">
        <v>148</v>
      </c>
      <c r="B84" s="28">
        <v>7629</v>
      </c>
      <c r="C84" s="53" t="s">
        <v>209</v>
      </c>
      <c r="D84" s="66" t="s">
        <v>213</v>
      </c>
      <c r="E84" s="76">
        <v>31.8</v>
      </c>
      <c r="F84" s="28">
        <v>1622</v>
      </c>
      <c r="G84" s="30" t="s">
        <v>106</v>
      </c>
      <c r="I84" s="14"/>
    </row>
    <row r="85" spans="1:7" ht="22.5" customHeight="1">
      <c r="A85" s="56" t="s">
        <v>148</v>
      </c>
      <c r="B85" s="28">
        <v>44414</v>
      </c>
      <c r="C85" s="53" t="s">
        <v>207</v>
      </c>
      <c r="D85" s="66" t="s">
        <v>251</v>
      </c>
      <c r="E85" s="76">
        <v>597.4</v>
      </c>
      <c r="F85" s="28">
        <v>39110</v>
      </c>
      <c r="G85" s="30" t="s">
        <v>192</v>
      </c>
    </row>
    <row r="86" spans="1:9" ht="24" customHeight="1">
      <c r="A86" s="56" t="s">
        <v>148</v>
      </c>
      <c r="B86" s="28">
        <v>44387</v>
      </c>
      <c r="C86" s="53" t="s">
        <v>207</v>
      </c>
      <c r="D86" s="66" t="s">
        <v>251</v>
      </c>
      <c r="E86" s="83">
        <v>58.56</v>
      </c>
      <c r="F86" s="28">
        <v>39110</v>
      </c>
      <c r="G86" s="30" t="s">
        <v>106</v>
      </c>
      <c r="I86" s="14"/>
    </row>
    <row r="87" spans="1:7" ht="24" customHeight="1">
      <c r="A87" s="56" t="s">
        <v>148</v>
      </c>
      <c r="B87" s="28">
        <v>44408</v>
      </c>
      <c r="C87" s="53" t="s">
        <v>207</v>
      </c>
      <c r="D87" s="66" t="s">
        <v>251</v>
      </c>
      <c r="E87" s="83">
        <v>67.17</v>
      </c>
      <c r="F87" s="28">
        <v>39110</v>
      </c>
      <c r="G87" s="30" t="s">
        <v>106</v>
      </c>
    </row>
    <row r="88" spans="1:7" ht="24" customHeight="1">
      <c r="A88" s="56" t="s">
        <v>148</v>
      </c>
      <c r="B88" s="28">
        <v>44431</v>
      </c>
      <c r="C88" s="53" t="s">
        <v>207</v>
      </c>
      <c r="D88" s="66" t="s">
        <v>251</v>
      </c>
      <c r="E88" s="83">
        <v>16</v>
      </c>
      <c r="F88" s="28">
        <v>39110</v>
      </c>
      <c r="G88" s="30" t="s">
        <v>106</v>
      </c>
    </row>
    <row r="89" spans="1:7" ht="24" customHeight="1">
      <c r="A89" s="56" t="s">
        <v>148</v>
      </c>
      <c r="B89" s="28">
        <v>44430</v>
      </c>
      <c r="C89" s="53" t="s">
        <v>207</v>
      </c>
      <c r="D89" s="66" t="s">
        <v>251</v>
      </c>
      <c r="E89" s="83">
        <v>42.81</v>
      </c>
      <c r="F89" s="28">
        <v>39110</v>
      </c>
      <c r="G89" s="30" t="s">
        <v>106</v>
      </c>
    </row>
    <row r="90" spans="1:7" ht="24" customHeight="1">
      <c r="A90" s="56" t="s">
        <v>148</v>
      </c>
      <c r="B90" s="28">
        <v>44451</v>
      </c>
      <c r="C90" s="53" t="s">
        <v>207</v>
      </c>
      <c r="D90" s="66" t="s">
        <v>251</v>
      </c>
      <c r="E90" s="84">
        <v>46.97</v>
      </c>
      <c r="F90" s="28">
        <v>39110</v>
      </c>
      <c r="G90" s="30" t="s">
        <v>106</v>
      </c>
    </row>
    <row r="91" spans="1:7" ht="24" customHeight="1">
      <c r="A91" s="56" t="s">
        <v>148</v>
      </c>
      <c r="B91" s="28">
        <v>44467</v>
      </c>
      <c r="C91" s="53" t="s">
        <v>207</v>
      </c>
      <c r="D91" s="66" t="s">
        <v>251</v>
      </c>
      <c r="E91" s="84">
        <v>32.35</v>
      </c>
      <c r="F91" s="28">
        <v>39110</v>
      </c>
      <c r="G91" s="30" t="s">
        <v>106</v>
      </c>
    </row>
    <row r="92" spans="1:7" ht="24" customHeight="1">
      <c r="A92" s="56" t="s">
        <v>148</v>
      </c>
      <c r="B92" s="28">
        <v>44501</v>
      </c>
      <c r="C92" s="53" t="s">
        <v>207</v>
      </c>
      <c r="D92" s="66" t="s">
        <v>251</v>
      </c>
      <c r="E92" s="84">
        <v>23.28</v>
      </c>
      <c r="F92" s="28">
        <v>39110</v>
      </c>
      <c r="G92" s="30" t="s">
        <v>106</v>
      </c>
    </row>
    <row r="93" spans="1:7" ht="24" customHeight="1">
      <c r="A93" s="56" t="s">
        <v>148</v>
      </c>
      <c r="B93" s="28">
        <v>44460</v>
      </c>
      <c r="C93" s="53" t="s">
        <v>207</v>
      </c>
      <c r="D93" s="66" t="s">
        <v>251</v>
      </c>
      <c r="E93" s="84">
        <f>101.9-18.89</f>
        <v>83.01</v>
      </c>
      <c r="F93" s="28">
        <v>39110</v>
      </c>
      <c r="G93" s="30" t="s">
        <v>106</v>
      </c>
    </row>
    <row r="94" spans="1:7" ht="24" customHeight="1">
      <c r="A94" s="61" t="s">
        <v>148</v>
      </c>
      <c r="B94" s="93">
        <v>44512</v>
      </c>
      <c r="C94" s="53" t="s">
        <v>207</v>
      </c>
      <c r="D94" s="66" t="s">
        <v>251</v>
      </c>
      <c r="E94" s="83">
        <f>89.3-4.4</f>
        <v>84.89999999999999</v>
      </c>
      <c r="F94" s="28">
        <v>39110</v>
      </c>
      <c r="G94" s="30" t="s">
        <v>106</v>
      </c>
    </row>
    <row r="95" spans="1:8" ht="24" customHeight="1">
      <c r="A95" s="61" t="s">
        <v>148</v>
      </c>
      <c r="B95" s="28">
        <v>414</v>
      </c>
      <c r="C95" s="53" t="s">
        <v>205</v>
      </c>
      <c r="D95" s="66" t="s">
        <v>206</v>
      </c>
      <c r="E95" s="83">
        <v>55.49</v>
      </c>
      <c r="F95" s="28">
        <v>1611</v>
      </c>
      <c r="G95" s="30" t="s">
        <v>106</v>
      </c>
      <c r="H95" s="50"/>
    </row>
    <row r="96" spans="1:7" ht="24" customHeight="1">
      <c r="A96" s="61" t="s">
        <v>148</v>
      </c>
      <c r="B96" s="28">
        <v>416</v>
      </c>
      <c r="C96" s="53" t="s">
        <v>205</v>
      </c>
      <c r="D96" s="66" t="s">
        <v>206</v>
      </c>
      <c r="E96" s="83">
        <v>5.5</v>
      </c>
      <c r="F96" s="28">
        <v>1611</v>
      </c>
      <c r="G96" s="30" t="s">
        <v>106</v>
      </c>
    </row>
    <row r="97" spans="1:7" ht="24" customHeight="1">
      <c r="A97" s="56" t="s">
        <v>148</v>
      </c>
      <c r="B97" s="28">
        <v>418</v>
      </c>
      <c r="C97" s="53" t="s">
        <v>205</v>
      </c>
      <c r="D97" s="66" t="s">
        <v>206</v>
      </c>
      <c r="E97" s="84">
        <v>47.5</v>
      </c>
      <c r="F97" s="28">
        <v>1611</v>
      </c>
      <c r="G97" s="30" t="s">
        <v>106</v>
      </c>
    </row>
    <row r="98" spans="1:7" ht="24" customHeight="1">
      <c r="A98" s="56" t="s">
        <v>148</v>
      </c>
      <c r="B98" s="28">
        <v>423</v>
      </c>
      <c r="C98" s="53" t="s">
        <v>205</v>
      </c>
      <c r="D98" s="66" t="s">
        <v>206</v>
      </c>
      <c r="E98" s="84">
        <v>25.72</v>
      </c>
      <c r="F98" s="28">
        <v>1611</v>
      </c>
      <c r="G98" s="30" t="s">
        <v>106</v>
      </c>
    </row>
    <row r="99" spans="1:7" ht="25.5" customHeight="1">
      <c r="A99" s="56" t="s">
        <v>148</v>
      </c>
      <c r="B99" s="28">
        <v>425</v>
      </c>
      <c r="C99" s="53" t="s">
        <v>205</v>
      </c>
      <c r="D99" s="66" t="s">
        <v>206</v>
      </c>
      <c r="E99" s="84">
        <v>47.5</v>
      </c>
      <c r="F99" s="28">
        <v>1611</v>
      </c>
      <c r="G99" s="30" t="s">
        <v>106</v>
      </c>
    </row>
    <row r="100" spans="1:7" ht="21.75" customHeight="1">
      <c r="A100" s="56" t="s">
        <v>148</v>
      </c>
      <c r="B100" s="28">
        <v>439895</v>
      </c>
      <c r="C100" s="53" t="s">
        <v>261</v>
      </c>
      <c r="D100" s="66" t="s">
        <v>262</v>
      </c>
      <c r="E100" s="84">
        <v>573.6</v>
      </c>
      <c r="F100" s="28">
        <v>1600</v>
      </c>
      <c r="G100" s="30" t="s">
        <v>106</v>
      </c>
    </row>
    <row r="101" spans="1:9" ht="21.75" customHeight="1">
      <c r="A101" s="56" t="s">
        <v>148</v>
      </c>
      <c r="B101" s="28">
        <v>4546</v>
      </c>
      <c r="C101" s="53" t="s">
        <v>224</v>
      </c>
      <c r="D101" s="66" t="s">
        <v>225</v>
      </c>
      <c r="E101" s="84">
        <v>41</v>
      </c>
      <c r="F101" s="28">
        <v>39117</v>
      </c>
      <c r="G101" s="30" t="s">
        <v>106</v>
      </c>
      <c r="I101" s="14"/>
    </row>
    <row r="102" spans="1:7" ht="21.75" customHeight="1">
      <c r="A102" s="56" t="s">
        <v>148</v>
      </c>
      <c r="B102" s="28">
        <v>4551</v>
      </c>
      <c r="C102" s="53" t="s">
        <v>224</v>
      </c>
      <c r="D102" s="66" t="s">
        <v>225</v>
      </c>
      <c r="E102" s="84">
        <v>42.25</v>
      </c>
      <c r="F102" s="28">
        <v>39125</v>
      </c>
      <c r="G102" s="30" t="s">
        <v>106</v>
      </c>
    </row>
    <row r="103" spans="1:7" ht="21.75" customHeight="1">
      <c r="A103" s="56" t="s">
        <v>148</v>
      </c>
      <c r="B103" s="28">
        <v>2268</v>
      </c>
      <c r="C103" s="53" t="s">
        <v>271</v>
      </c>
      <c r="D103" s="66" t="s">
        <v>240</v>
      </c>
      <c r="E103" s="84">
        <v>22.17</v>
      </c>
      <c r="F103" s="28">
        <v>2834953</v>
      </c>
      <c r="G103" s="30" t="s">
        <v>106</v>
      </c>
    </row>
    <row r="104" spans="1:7" ht="21.75" customHeight="1">
      <c r="A104" s="56" t="s">
        <v>148</v>
      </c>
      <c r="B104" s="28">
        <v>9521</v>
      </c>
      <c r="C104" s="53" t="s">
        <v>238</v>
      </c>
      <c r="D104" s="66" t="s">
        <v>208</v>
      </c>
      <c r="E104" s="84">
        <v>174.06</v>
      </c>
      <c r="F104" s="28">
        <v>1597</v>
      </c>
      <c r="G104" s="30" t="s">
        <v>106</v>
      </c>
    </row>
    <row r="105" spans="1:7" ht="21.75" customHeight="1">
      <c r="A105" s="56" t="s">
        <v>148</v>
      </c>
      <c r="B105" s="28">
        <v>1440</v>
      </c>
      <c r="C105" s="53" t="s">
        <v>272</v>
      </c>
      <c r="D105" s="66" t="s">
        <v>219</v>
      </c>
      <c r="E105" s="84">
        <v>142.57</v>
      </c>
      <c r="F105" s="28">
        <v>1599</v>
      </c>
      <c r="G105" s="30" t="s">
        <v>106</v>
      </c>
    </row>
    <row r="106" spans="1:7" ht="24" customHeight="1">
      <c r="A106" s="32"/>
      <c r="B106" s="39"/>
      <c r="C106" s="33"/>
      <c r="D106" s="67"/>
      <c r="E106" s="92">
        <f>SUM(E83:E105)</f>
        <v>2312.7100000000005</v>
      </c>
      <c r="F106" s="40"/>
      <c r="G106" s="40"/>
    </row>
    <row r="107" spans="1:7" ht="24" customHeight="1">
      <c r="A107" s="55" t="s">
        <v>193</v>
      </c>
      <c r="B107" s="28">
        <v>6740811</v>
      </c>
      <c r="C107" s="53" t="s">
        <v>210</v>
      </c>
      <c r="D107" s="66" t="s">
        <v>211</v>
      </c>
      <c r="E107" s="84">
        <v>1064.9</v>
      </c>
      <c r="F107" s="28">
        <v>1619</v>
      </c>
      <c r="G107" s="30" t="s">
        <v>188</v>
      </c>
    </row>
    <row r="108" spans="1:7" ht="21" customHeight="1">
      <c r="A108" s="32"/>
      <c r="B108" s="39"/>
      <c r="C108" s="33"/>
      <c r="D108" s="67"/>
      <c r="E108" s="92">
        <f>SUM(E107:E107)</f>
        <v>1064.9</v>
      </c>
      <c r="F108" s="40"/>
      <c r="G108" s="40"/>
    </row>
    <row r="109" spans="1:9" ht="24" customHeight="1">
      <c r="A109" s="29" t="s">
        <v>86</v>
      </c>
      <c r="B109" s="28">
        <v>1008068</v>
      </c>
      <c r="C109" s="53" t="s">
        <v>87</v>
      </c>
      <c r="D109" s="66" t="s">
        <v>146</v>
      </c>
      <c r="E109" s="84">
        <v>53887.62</v>
      </c>
      <c r="F109" s="101">
        <v>1626</v>
      </c>
      <c r="G109" s="30" t="s">
        <v>31</v>
      </c>
      <c r="I109" s="14"/>
    </row>
    <row r="110" spans="1:9" ht="24" customHeight="1">
      <c r="A110" s="29" t="s">
        <v>86</v>
      </c>
      <c r="B110" s="28" t="s">
        <v>72</v>
      </c>
      <c r="C110" s="53" t="s">
        <v>186</v>
      </c>
      <c r="D110" s="66" t="s">
        <v>63</v>
      </c>
      <c r="E110" s="84">
        <v>2669.98</v>
      </c>
      <c r="F110" s="49">
        <v>5302797</v>
      </c>
      <c r="G110" s="30" t="s">
        <v>31</v>
      </c>
      <c r="I110" s="14"/>
    </row>
    <row r="111" spans="1:9" ht="24" customHeight="1">
      <c r="A111" s="29" t="s">
        <v>86</v>
      </c>
      <c r="B111" s="28" t="s">
        <v>72</v>
      </c>
      <c r="C111" s="53" t="s">
        <v>186</v>
      </c>
      <c r="D111" s="66" t="s">
        <v>63</v>
      </c>
      <c r="E111" s="84">
        <v>861.28</v>
      </c>
      <c r="F111" s="49">
        <v>5302892</v>
      </c>
      <c r="G111" s="30" t="s">
        <v>31</v>
      </c>
      <c r="I111" s="14"/>
    </row>
    <row r="112" spans="1:7" ht="21.75" customHeight="1">
      <c r="A112" s="29" t="s">
        <v>74</v>
      </c>
      <c r="B112" s="28">
        <v>44</v>
      </c>
      <c r="C112" s="53" t="s">
        <v>181</v>
      </c>
      <c r="D112" s="66" t="s">
        <v>182</v>
      </c>
      <c r="E112" s="75">
        <v>32396.41</v>
      </c>
      <c r="F112" s="101">
        <v>39115</v>
      </c>
      <c r="G112" s="30" t="s">
        <v>31</v>
      </c>
    </row>
    <row r="113" spans="1:7" ht="24" customHeight="1">
      <c r="A113" s="29" t="s">
        <v>74</v>
      </c>
      <c r="B113" s="28" t="s">
        <v>72</v>
      </c>
      <c r="C113" s="53" t="s">
        <v>186</v>
      </c>
      <c r="D113" s="66" t="s">
        <v>63</v>
      </c>
      <c r="E113" s="75">
        <v>517.79</v>
      </c>
      <c r="F113" s="49">
        <v>5308943</v>
      </c>
      <c r="G113" s="30" t="s">
        <v>31</v>
      </c>
    </row>
    <row r="114" spans="1:7" ht="24" customHeight="1">
      <c r="A114" s="29" t="s">
        <v>74</v>
      </c>
      <c r="B114" s="28" t="s">
        <v>72</v>
      </c>
      <c r="C114" s="53" t="s">
        <v>186</v>
      </c>
      <c r="D114" s="66" t="s">
        <v>63</v>
      </c>
      <c r="E114" s="75">
        <v>1605.15</v>
      </c>
      <c r="F114" s="49">
        <v>5307859</v>
      </c>
      <c r="G114" s="30" t="s">
        <v>31</v>
      </c>
    </row>
    <row r="115" spans="1:8" ht="27" customHeight="1">
      <c r="A115" s="29" t="s">
        <v>170</v>
      </c>
      <c r="B115" s="28">
        <v>54</v>
      </c>
      <c r="C115" s="53" t="s">
        <v>281</v>
      </c>
      <c r="D115" s="66" t="s">
        <v>190</v>
      </c>
      <c r="E115" s="75">
        <v>4982</v>
      </c>
      <c r="F115" s="101">
        <v>39115</v>
      </c>
      <c r="G115" s="37" t="s">
        <v>90</v>
      </c>
      <c r="H115" s="90" t="s">
        <v>180</v>
      </c>
    </row>
    <row r="116" spans="1:7" ht="24" customHeight="1">
      <c r="A116" s="53" t="s">
        <v>142</v>
      </c>
      <c r="B116" s="28">
        <v>1388</v>
      </c>
      <c r="C116" s="53" t="s">
        <v>143</v>
      </c>
      <c r="D116" s="66" t="s">
        <v>144</v>
      </c>
      <c r="E116" s="75">
        <v>4489.11</v>
      </c>
      <c r="F116" s="101">
        <v>1615</v>
      </c>
      <c r="G116" s="30" t="s">
        <v>31</v>
      </c>
    </row>
    <row r="117" spans="1:7" ht="24" customHeight="1">
      <c r="A117" s="53" t="s">
        <v>142</v>
      </c>
      <c r="B117" s="28" t="s">
        <v>176</v>
      </c>
      <c r="C117" s="53" t="s">
        <v>175</v>
      </c>
      <c r="D117" s="66"/>
      <c r="E117" s="75">
        <v>183.11</v>
      </c>
      <c r="F117" s="101">
        <v>391331</v>
      </c>
      <c r="G117" s="30" t="s">
        <v>31</v>
      </c>
    </row>
    <row r="118" spans="1:7" ht="24" customHeight="1">
      <c r="A118" s="53" t="s">
        <v>142</v>
      </c>
      <c r="B118" s="28" t="s">
        <v>168</v>
      </c>
      <c r="C118" s="53" t="s">
        <v>186</v>
      </c>
      <c r="D118" s="66" t="s">
        <v>63</v>
      </c>
      <c r="E118" s="75">
        <v>151.07</v>
      </c>
      <c r="F118" s="101">
        <v>391829</v>
      </c>
      <c r="G118" s="30" t="s">
        <v>31</v>
      </c>
    </row>
    <row r="119" spans="1:7" ht="24" customHeight="1">
      <c r="A119" s="55" t="s">
        <v>183</v>
      </c>
      <c r="B119" s="28">
        <v>665</v>
      </c>
      <c r="C119" s="53" t="s">
        <v>129</v>
      </c>
      <c r="D119" s="65" t="s">
        <v>137</v>
      </c>
      <c r="E119" s="75">
        <v>447.66</v>
      </c>
      <c r="F119" s="101">
        <v>39115</v>
      </c>
      <c r="G119" s="30" t="s">
        <v>31</v>
      </c>
    </row>
    <row r="120" spans="1:7" ht="24" customHeight="1">
      <c r="A120" s="55" t="s">
        <v>183</v>
      </c>
      <c r="B120" s="28" t="s">
        <v>72</v>
      </c>
      <c r="C120" s="53" t="s">
        <v>186</v>
      </c>
      <c r="D120" s="65" t="s">
        <v>63</v>
      </c>
      <c r="E120" s="75">
        <v>22.18</v>
      </c>
      <c r="F120" s="49">
        <v>5305996</v>
      </c>
      <c r="G120" s="30" t="s">
        <v>31</v>
      </c>
    </row>
    <row r="121" spans="1:7" ht="24" customHeight="1">
      <c r="A121" s="55" t="s">
        <v>183</v>
      </c>
      <c r="B121" s="28" t="s">
        <v>72</v>
      </c>
      <c r="C121" s="53" t="s">
        <v>186</v>
      </c>
      <c r="D121" s="65" t="s">
        <v>63</v>
      </c>
      <c r="E121" s="75">
        <v>7.16</v>
      </c>
      <c r="F121" s="49">
        <v>5308733</v>
      </c>
      <c r="G121" s="30" t="s">
        <v>31</v>
      </c>
    </row>
    <row r="122" spans="1:11" ht="24" customHeight="1">
      <c r="A122" s="55" t="s">
        <v>177</v>
      </c>
      <c r="B122" s="28">
        <v>10723</v>
      </c>
      <c r="C122" s="53" t="s">
        <v>172</v>
      </c>
      <c r="D122" s="65" t="s">
        <v>173</v>
      </c>
      <c r="E122" s="75">
        <v>2517.53</v>
      </c>
      <c r="F122" s="101">
        <v>39115</v>
      </c>
      <c r="G122" s="30" t="s">
        <v>31</v>
      </c>
      <c r="H122" s="90" t="s">
        <v>180</v>
      </c>
      <c r="J122" s="34"/>
      <c r="K122" s="14"/>
    </row>
    <row r="123" spans="1:11" ht="24" customHeight="1">
      <c r="A123" s="55" t="s">
        <v>177</v>
      </c>
      <c r="B123" s="28" t="s">
        <v>72</v>
      </c>
      <c r="C123" s="53" t="s">
        <v>186</v>
      </c>
      <c r="D123" s="65" t="s">
        <v>63</v>
      </c>
      <c r="E123" s="75">
        <v>40.24</v>
      </c>
      <c r="F123" s="49">
        <v>5306614</v>
      </c>
      <c r="G123" s="30" t="s">
        <v>31</v>
      </c>
      <c r="H123" s="90" t="s">
        <v>180</v>
      </c>
      <c r="J123" s="34"/>
      <c r="K123" s="14"/>
    </row>
    <row r="124" spans="1:11" ht="24" customHeight="1">
      <c r="A124" s="55" t="s">
        <v>177</v>
      </c>
      <c r="B124" s="28" t="s">
        <v>72</v>
      </c>
      <c r="C124" s="53" t="s">
        <v>186</v>
      </c>
      <c r="D124" s="65" t="s">
        <v>63</v>
      </c>
      <c r="E124" s="75">
        <v>124.73</v>
      </c>
      <c r="F124" s="49">
        <v>5303180</v>
      </c>
      <c r="G124" s="30" t="s">
        <v>31</v>
      </c>
      <c r="H124" s="90" t="s">
        <v>180</v>
      </c>
      <c r="J124" s="34"/>
      <c r="K124" s="14"/>
    </row>
    <row r="125" spans="1:11" ht="24" customHeight="1">
      <c r="A125" s="55" t="s">
        <v>73</v>
      </c>
      <c r="B125" s="28">
        <v>100</v>
      </c>
      <c r="C125" s="53" t="s">
        <v>266</v>
      </c>
      <c r="D125" s="65" t="s">
        <v>267</v>
      </c>
      <c r="E125" s="75">
        <v>500</v>
      </c>
      <c r="F125" s="49">
        <v>1606</v>
      </c>
      <c r="G125" s="30" t="s">
        <v>31</v>
      </c>
      <c r="J125" s="34"/>
      <c r="K125" s="14"/>
    </row>
    <row r="126" spans="1:8" ht="17.25" customHeight="1">
      <c r="A126" s="28"/>
      <c r="B126" s="28" t="s">
        <v>150</v>
      </c>
      <c r="C126" s="28" t="s">
        <v>89</v>
      </c>
      <c r="D126" s="28"/>
      <c r="E126" s="72">
        <f>121.9</f>
        <v>121.9</v>
      </c>
      <c r="F126" s="28"/>
      <c r="G126" s="37" t="s">
        <v>149</v>
      </c>
      <c r="H126" s="14"/>
    </row>
    <row r="127" spans="1:8" ht="17.25" customHeight="1">
      <c r="A127" s="32"/>
      <c r="B127" s="39"/>
      <c r="C127" s="33"/>
      <c r="D127" s="67"/>
      <c r="E127" s="95">
        <f>SUM(E109:E126)</f>
        <v>105524.92</v>
      </c>
      <c r="F127" s="39"/>
      <c r="G127" s="40"/>
      <c r="H127" s="14"/>
    </row>
    <row r="128" spans="1:8" ht="17.25" customHeight="1">
      <c r="A128" s="28"/>
      <c r="B128" s="28" t="s">
        <v>150</v>
      </c>
      <c r="C128" s="28" t="s">
        <v>89</v>
      </c>
      <c r="D128" s="28"/>
      <c r="E128" s="72">
        <v>121.9</v>
      </c>
      <c r="F128" s="28"/>
      <c r="G128" s="37" t="s">
        <v>149</v>
      </c>
      <c r="H128" s="14"/>
    </row>
    <row r="129" spans="1:8" ht="18" customHeight="1">
      <c r="A129" s="134"/>
      <c r="B129" s="134"/>
      <c r="C129" s="134"/>
      <c r="D129" s="88"/>
      <c r="E129" s="89">
        <f>E127+E128+E108+E106+E82+E78+E43+E37</f>
        <v>209154.78999999998</v>
      </c>
      <c r="F129" s="41"/>
      <c r="G129" s="42"/>
      <c r="H129" s="14"/>
    </row>
    <row r="130" spans="1:8" ht="15">
      <c r="A130" s="24"/>
      <c r="B130" s="24"/>
      <c r="C130" s="24"/>
      <c r="D130" s="24"/>
      <c r="E130" s="77"/>
      <c r="F130" s="26"/>
      <c r="H130" s="14"/>
    </row>
    <row r="131" spans="1:8" ht="15">
      <c r="A131" s="28" t="s">
        <v>121</v>
      </c>
      <c r="B131" s="28" t="s">
        <v>88</v>
      </c>
      <c r="C131" s="28" t="s">
        <v>65</v>
      </c>
      <c r="D131" s="28"/>
      <c r="E131" s="78">
        <v>5736.69</v>
      </c>
      <c r="F131" s="49">
        <v>391400</v>
      </c>
      <c r="G131" s="37" t="s">
        <v>92</v>
      </c>
      <c r="H131" s="14"/>
    </row>
    <row r="132" spans="1:8" ht="15">
      <c r="A132" s="24"/>
      <c r="B132" s="24"/>
      <c r="E132" s="59"/>
      <c r="F132" s="26"/>
      <c r="H132" s="64"/>
    </row>
    <row r="133" spans="1:8" ht="15">
      <c r="A133" s="24"/>
      <c r="B133" s="24"/>
      <c r="C133" s="24"/>
      <c r="D133" s="24"/>
      <c r="E133" s="59"/>
      <c r="F133" s="26"/>
      <c r="H133" s="14"/>
    </row>
    <row r="134" spans="1:8" ht="15">
      <c r="A134" s="24"/>
      <c r="B134" s="24"/>
      <c r="C134" s="24"/>
      <c r="D134" s="24"/>
      <c r="E134" s="25"/>
      <c r="F134" s="26"/>
      <c r="H134" s="14"/>
    </row>
    <row r="135" spans="1:8" ht="15">
      <c r="A135" s="24"/>
      <c r="B135" s="24"/>
      <c r="C135" s="24"/>
      <c r="D135" s="24"/>
      <c r="E135" s="25"/>
      <c r="F135" s="26"/>
      <c r="H135" s="14"/>
    </row>
    <row r="136" spans="1:8" ht="15">
      <c r="A136" s="24"/>
      <c r="B136" s="24"/>
      <c r="C136" s="24"/>
      <c r="D136" s="24"/>
      <c r="E136" s="25"/>
      <c r="F136" s="26"/>
      <c r="H136" s="14"/>
    </row>
    <row r="137" spans="1:8" ht="15">
      <c r="A137" s="24"/>
      <c r="B137" s="24"/>
      <c r="C137" s="24"/>
      <c r="D137" s="24"/>
      <c r="E137" s="25"/>
      <c r="F137" s="26"/>
      <c r="H137" s="14"/>
    </row>
    <row r="138" spans="1:8" ht="15">
      <c r="A138" s="24"/>
      <c r="B138" s="24"/>
      <c r="C138" s="24"/>
      <c r="D138" s="24"/>
      <c r="E138" s="25"/>
      <c r="F138" s="26"/>
      <c r="H138" s="14"/>
    </row>
    <row r="139" spans="1:8" ht="15">
      <c r="A139" s="24"/>
      <c r="B139" s="24"/>
      <c r="C139" s="24"/>
      <c r="D139" s="24"/>
      <c r="E139" s="25"/>
      <c r="F139" s="26"/>
      <c r="H139" s="14"/>
    </row>
    <row r="140" spans="1:8" ht="15">
      <c r="A140" s="24"/>
      <c r="B140" s="24"/>
      <c r="C140" s="24"/>
      <c r="D140" s="24"/>
      <c r="E140" s="25"/>
      <c r="F140" s="26"/>
      <c r="H140" s="14"/>
    </row>
    <row r="141" spans="1:8" ht="15">
      <c r="A141" s="24"/>
      <c r="B141" s="24"/>
      <c r="C141" s="24"/>
      <c r="D141" s="24"/>
      <c r="E141" s="25"/>
      <c r="F141" s="26"/>
      <c r="H141" s="14"/>
    </row>
    <row r="142" spans="1:8" ht="15">
      <c r="A142" s="24"/>
      <c r="B142" s="24"/>
      <c r="C142" s="24"/>
      <c r="D142" s="24"/>
      <c r="E142" s="25"/>
      <c r="F142" s="26"/>
      <c r="H142" s="14"/>
    </row>
    <row r="143" spans="1:8" ht="15">
      <c r="A143" s="24"/>
      <c r="B143" s="24"/>
      <c r="C143" s="24"/>
      <c r="D143" s="24"/>
      <c r="E143" s="25"/>
      <c r="F143" s="26"/>
      <c r="H143" s="14"/>
    </row>
    <row r="144" spans="1:8" ht="15">
      <c r="A144" s="24"/>
      <c r="B144" s="24"/>
      <c r="C144" s="24"/>
      <c r="D144" s="24"/>
      <c r="E144" s="25"/>
      <c r="F144" s="26"/>
      <c r="H144" s="14"/>
    </row>
    <row r="145" spans="1:8" ht="15">
      <c r="A145" s="24"/>
      <c r="B145" s="24"/>
      <c r="C145" s="24"/>
      <c r="D145" s="24"/>
      <c r="E145" s="25"/>
      <c r="F145" s="26"/>
      <c r="H145" s="14"/>
    </row>
    <row r="146" spans="1:8" ht="15">
      <c r="A146" s="24"/>
      <c r="B146" s="24"/>
      <c r="C146" s="24"/>
      <c r="D146" s="24"/>
      <c r="E146" s="25"/>
      <c r="F146" s="26"/>
      <c r="H146" s="14"/>
    </row>
    <row r="147" spans="1:8" ht="15">
      <c r="A147" s="24"/>
      <c r="B147" s="24"/>
      <c r="C147" s="24"/>
      <c r="D147" s="24"/>
      <c r="E147" s="25"/>
      <c r="F147" s="26"/>
      <c r="H147" s="14"/>
    </row>
    <row r="148" spans="1:8" ht="15">
      <c r="A148" s="24"/>
      <c r="B148" s="24"/>
      <c r="C148" s="24"/>
      <c r="D148" s="24"/>
      <c r="E148" s="25"/>
      <c r="F148" s="26"/>
      <c r="H148" s="14"/>
    </row>
    <row r="149" spans="1:8" ht="15">
      <c r="A149" s="24"/>
      <c r="B149" s="24"/>
      <c r="C149" s="24"/>
      <c r="D149" s="24"/>
      <c r="E149" s="25"/>
      <c r="F149" s="26"/>
      <c r="H149" s="14"/>
    </row>
    <row r="150" spans="1:8" ht="15">
      <c r="A150" s="24"/>
      <c r="B150" s="24"/>
      <c r="C150" s="24"/>
      <c r="D150" s="24"/>
      <c r="E150" s="25"/>
      <c r="F150" s="26"/>
      <c r="H150" s="14"/>
    </row>
    <row r="151" spans="1:8" ht="15">
      <c r="A151" s="24"/>
      <c r="B151" s="24"/>
      <c r="C151" s="24"/>
      <c r="D151" s="24"/>
      <c r="E151" s="25"/>
      <c r="F151" s="26"/>
      <c r="H151" s="14"/>
    </row>
    <row r="152" spans="1:8" ht="15">
      <c r="A152" s="24"/>
      <c r="B152" s="24"/>
      <c r="C152" s="24"/>
      <c r="D152" s="24"/>
      <c r="E152" s="25"/>
      <c r="F152" s="26"/>
      <c r="H152" s="14"/>
    </row>
    <row r="153" spans="1:8" ht="15">
      <c r="A153" s="24"/>
      <c r="B153" s="24"/>
      <c r="C153" s="24"/>
      <c r="D153" s="24"/>
      <c r="E153" s="25"/>
      <c r="F153" s="26"/>
      <c r="H153" s="14"/>
    </row>
    <row r="154" spans="1:8" ht="15">
      <c r="A154" s="24"/>
      <c r="B154" s="24"/>
      <c r="C154" s="24"/>
      <c r="D154" s="24"/>
      <c r="E154" s="25"/>
      <c r="F154" s="26"/>
      <c r="H154" s="14"/>
    </row>
    <row r="155" spans="1:8" ht="15">
      <c r="A155" s="24"/>
      <c r="B155" s="24"/>
      <c r="C155" s="24"/>
      <c r="D155" s="24"/>
      <c r="E155" s="25"/>
      <c r="F155" s="26"/>
      <c r="H155" s="14"/>
    </row>
    <row r="156" spans="1:8" ht="15">
      <c r="A156" s="24"/>
      <c r="B156" s="24"/>
      <c r="C156" s="24"/>
      <c r="D156" s="24"/>
      <c r="E156" s="25"/>
      <c r="F156" s="26"/>
      <c r="H156" s="14"/>
    </row>
    <row r="157" spans="1:8" ht="15">
      <c r="A157" s="24"/>
      <c r="B157" s="24"/>
      <c r="C157" s="24"/>
      <c r="D157" s="24"/>
      <c r="E157" s="25"/>
      <c r="F157" s="26"/>
      <c r="H157" s="14"/>
    </row>
    <row r="158" spans="1:8" ht="15">
      <c r="A158" s="24"/>
      <c r="B158" s="24"/>
      <c r="C158" s="24"/>
      <c r="D158" s="24"/>
      <c r="E158" s="25"/>
      <c r="F158" s="26"/>
      <c r="H158" s="14"/>
    </row>
    <row r="159" spans="1:8" ht="15">
      <c r="A159" s="24"/>
      <c r="B159" s="24"/>
      <c r="C159" s="24"/>
      <c r="D159" s="24"/>
      <c r="E159" s="25"/>
      <c r="F159" s="26"/>
      <c r="H159" s="14"/>
    </row>
    <row r="160" spans="1:8" ht="15">
      <c r="A160" s="24"/>
      <c r="B160" s="24"/>
      <c r="C160" s="24"/>
      <c r="D160" s="24"/>
      <c r="E160" s="25"/>
      <c r="F160" s="26"/>
      <c r="H160" s="14"/>
    </row>
    <row r="161" spans="1:8" ht="15">
      <c r="A161" s="24"/>
      <c r="B161" s="24"/>
      <c r="C161" s="24"/>
      <c r="D161" s="24"/>
      <c r="E161" s="25"/>
      <c r="F161" s="26"/>
      <c r="H161" s="14"/>
    </row>
    <row r="162" spans="1:8" ht="15">
      <c r="A162" s="24"/>
      <c r="B162" s="24"/>
      <c r="C162" s="24"/>
      <c r="D162" s="24"/>
      <c r="E162" s="25"/>
      <c r="F162" s="26"/>
      <c r="H162" s="14"/>
    </row>
    <row r="163" spans="1:8" ht="15">
      <c r="A163" s="24"/>
      <c r="B163" s="24"/>
      <c r="C163" s="24"/>
      <c r="D163" s="24"/>
      <c r="E163" s="25"/>
      <c r="F163" s="26"/>
      <c r="H163" s="14"/>
    </row>
    <row r="164" spans="1:8" ht="15">
      <c r="A164" s="24"/>
      <c r="B164" s="24"/>
      <c r="C164" s="24"/>
      <c r="D164" s="24"/>
      <c r="E164" s="25"/>
      <c r="F164" s="26"/>
      <c r="H164" s="14"/>
    </row>
  </sheetData>
  <autoFilter ref="A1:H129"/>
  <mergeCells count="1">
    <mergeCell ref="A129:C129"/>
  </mergeCells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73" r:id="rId1"/>
  <rowBreaks count="3" manualBreakCount="3">
    <brk id="43" max="16383" man="1"/>
    <brk id="95" max="16383" man="1"/>
    <brk id="129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 Rodrigues</cp:lastModifiedBy>
  <cp:lastPrinted>2023-04-11T17:47:25Z</cp:lastPrinted>
  <dcterms:created xsi:type="dcterms:W3CDTF">2015-02-24T11:41:13Z</dcterms:created>
  <dcterms:modified xsi:type="dcterms:W3CDTF">2023-04-27T15:07:29Z</dcterms:modified>
  <cp:category/>
  <cp:version/>
  <cp:contentType/>
  <cp:contentStatus/>
</cp:coreProperties>
</file>