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840" activeTab="0"/>
  </bookViews>
  <sheets>
    <sheet name="anexo " sheetId="23" r:id="rId1"/>
    <sheet name="março" sheetId="24" r:id="rId2"/>
  </sheets>
  <definedNames>
    <definedName name="_xlnm._FilterDatabase" localSheetId="1" hidden="1">'março'!$A$1:$G$163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39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2.758,22 conta 67034
1.423,95 conta 4228</t>
        </r>
      </text>
    </comment>
  </commentList>
</comments>
</file>

<file path=xl/sharedStrings.xml><?xml version="1.0" encoding="utf-8"?>
<sst xmlns="http://schemas.openxmlformats.org/spreadsheetml/2006/main" count="767" uniqueCount="271">
  <si>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</si>
  <si>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</si>
  <si>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</si>
  <si>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</si>
  <si>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</si>
  <si>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</si>
  <si>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</si>
  <si>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</si>
  <si>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</si>
  <si>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</si>
  <si>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</si>
  <si>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</si>
  <si>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</si>
  <si>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</si>
  <si>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</si>
  <si>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</si>
  <si>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</si>
  <si>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</si>
  <si>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</si>
  <si>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</si>
  <si>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</si>
  <si>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</si>
  <si>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</si>
  <si>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</si>
  <si>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</si>
  <si>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</si>
  <si>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</si>
  <si>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</si>
  <si>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</si>
  <si>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</si>
  <si>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</si>
  <si>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</si>
  <si>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</si>
  <si>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</si>
  <si>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</si>
  <si>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</si>
  <si>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</si>
  <si>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</si>
  <si>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</si>
  <si>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</si>
  <si>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</si>
  <si>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</si>
  <si>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</si>
  <si>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</si>
  <si>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</si>
  <si>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</si>
  <si>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</si>
  <si>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</si>
  <si>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</si>
  <si>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</si>
  <si>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</si>
  <si>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</si>
  <si>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</si>
  <si>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</si>
  <si>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</si>
  <si>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</si>
  <si>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</si>
  <si>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</si>
  <si>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</si>
  <si>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</si>
  <si>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</si>
  <si>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</si>
  <si>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</si>
  <si>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</si>
  <si>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</si>
  <si>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</si>
  <si>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</si>
  <si>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</si>
  <si>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</si>
  <si>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</si>
  <si>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</si>
  <si>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</si>
  <si>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</si>
  <si>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</si>
  <si>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</si>
  <si>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</si>
  <si>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</si>
  <si>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</si>
  <si>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</si>
  <si>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</si>
  <si>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</si>
  <si>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</si>
  <si>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</si>
  <si>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</si>
  <si>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</si>
  <si>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</si>
  <si>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</si>
  <si>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</si>
  <si>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</si>
  <si>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</si>
  <si>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</si>
  <si>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</si>
  <si>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</si>
  <si>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</si>
  <si>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</si>
  <si>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</si>
  <si>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</si>
  <si>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</si>
  <si>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Vanusa Aparecida Colares Silva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</si>
  <si>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</si>
  <si>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</si>
  <si>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</si>
  <si>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</si>
  <si>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</si>
  <si>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</si>
  <si>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</si>
  <si>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</si>
  <si>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</si>
  <si>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</si>
  <si>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Isabel Cristina Ferreira da Silva</t>
  </si>
  <si>
    <t>Fernanda Z. Oliveira Lagrimante</t>
  </si>
  <si>
    <t>Clinica Médica Lira e Folegatti Ltda</t>
  </si>
  <si>
    <t>Gianneschi  &amp; Nogueira Ltda</t>
  </si>
  <si>
    <t>Moreno Médicos Associados Ltda</t>
  </si>
  <si>
    <t>Lais Cristina Santos de Moraes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</si>
  <si>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</si>
  <si>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</si>
  <si>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</si>
  <si>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</si>
  <si>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</si>
  <si>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</si>
  <si>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Cooperativa Odontológica de Jacarei</t>
  </si>
  <si>
    <t>até 13/01/2021</t>
  </si>
  <si>
    <t>Material Médico e Hospitalar</t>
  </si>
  <si>
    <t>Fernanda Gomes de Azevedo Rosa</t>
  </si>
  <si>
    <t>Millena Souza da Silva</t>
  </si>
  <si>
    <t>Thalita Guedes de Moraes Lourdes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</si>
  <si>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</si>
  <si>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</si>
  <si>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</si>
  <si>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</si>
  <si>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</si>
  <si>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</si>
  <si>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</si>
  <si>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</si>
  <si>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</si>
  <si>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</si>
  <si>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</si>
  <si>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</si>
  <si>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</si>
  <si>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</si>
  <si>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</si>
  <si>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</si>
  <si>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</si>
  <si>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</si>
  <si>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</si>
  <si>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</si>
  <si>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Serviços adm/enfermagem</t>
  </si>
  <si>
    <t>Despesas Financeiras</t>
  </si>
  <si>
    <t>Extrato</t>
  </si>
  <si>
    <t>Ultra-Som Equipamento Médicos Eireli</t>
  </si>
  <si>
    <t>Kaprinter Comércio Serviço e Locação de Equipamaneto</t>
  </si>
  <si>
    <t>Termo Aditivo nº 05</t>
  </si>
  <si>
    <t>(A) SALDO DO EXERCÍCIO ANTERIOR</t>
  </si>
  <si>
    <t>Oshiro, Tarumi, Cmargo &amp; Meirelles Serviços Médicos Ltda</t>
  </si>
  <si>
    <t>21.275.002/0001-63</t>
  </si>
  <si>
    <t>Termo de Aditamento nº</t>
  </si>
  <si>
    <t>Termo de Aditamento nº 07</t>
  </si>
  <si>
    <t>Serviço de Infectologia</t>
  </si>
  <si>
    <t>37.266.019/0001-94</t>
  </si>
  <si>
    <t>Pro Infecto Serviços Médicos Ltda</t>
  </si>
  <si>
    <t>Patricia Cardoso de Morais</t>
  </si>
  <si>
    <t>Vitoria Stefani dos Santos Lopes</t>
  </si>
  <si>
    <t>F.Rodrigues Seg do Trab Me</t>
  </si>
  <si>
    <t>Termo de Aditamento nº 08</t>
  </si>
  <si>
    <t>até 13/01/2023</t>
  </si>
  <si>
    <t>DARF</t>
  </si>
  <si>
    <t>Michele Severino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</si>
  <si>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</si>
  <si>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</si>
  <si>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</si>
  <si>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</si>
  <si>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</si>
  <si>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</si>
  <si>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</si>
  <si>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</si>
  <si>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</si>
  <si>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</si>
  <si>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</si>
  <si>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</si>
  <si>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>Juliana Nascimento dos Santos</t>
  </si>
  <si>
    <t>Ferrari e Pwa Serviços Médicos S/S</t>
  </si>
  <si>
    <t xml:space="preserve">Documento de Arrecadação de Receitas Federais </t>
  </si>
  <si>
    <t>Vicente Antonio Mariano</t>
  </si>
  <si>
    <t>Outros Materiais de Consumo</t>
  </si>
  <si>
    <t>Maksude Cardiologia Diagnóstica e Terapeutica Ltda</t>
  </si>
  <si>
    <t>46.763.138/0001-43</t>
  </si>
  <si>
    <t>513.674.248-87</t>
  </si>
  <si>
    <t>Serv Fisioterapia/lab</t>
  </si>
  <si>
    <t>68.295.880/0001-04</t>
  </si>
  <si>
    <t>Serviço de diag por imagem</t>
  </si>
  <si>
    <t>Locação diversas</t>
  </si>
  <si>
    <t>Termo de Aditamento nº 10</t>
  </si>
  <si>
    <t>Unomed Comércio de Materiais Hospitalares Eireli</t>
  </si>
  <si>
    <t>15.021.981/0001-20</t>
  </si>
  <si>
    <t>00.531.736/0001-96</t>
  </si>
  <si>
    <t>04.192.876/0001-38</t>
  </si>
  <si>
    <t>Jhenifer Maria Ribeiro</t>
  </si>
  <si>
    <t>Serviço Higiene</t>
  </si>
  <si>
    <t>Vanusa Fani Domingosda Silva</t>
  </si>
  <si>
    <t>Termo de Aditamento nº 11</t>
  </si>
  <si>
    <t>Works Informática Comercial Ltda Epp</t>
  </si>
  <si>
    <t>00.320.065/0001-14</t>
  </si>
  <si>
    <t>Via Nova Serviços Ltda</t>
  </si>
  <si>
    <t>01.178.287/0001-07</t>
  </si>
  <si>
    <t>TPG Transporte de Passageiros Ltda</t>
  </si>
  <si>
    <t>A R Ortiz Comércio e Manutenção de Equipamento</t>
  </si>
  <si>
    <t>24.470.969/0001-94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</si>
  <si>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</si>
  <si>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</si>
  <si>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</si>
  <si>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</si>
  <si>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</si>
  <si>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05.724.370/0001-95</t>
  </si>
  <si>
    <t>Material Médico e Hospitalar (parcial)</t>
  </si>
  <si>
    <t>Camila Yukie Goto</t>
  </si>
  <si>
    <t>43.231.645/0001-48</t>
  </si>
  <si>
    <t>Comercial de Alimentos Caetano Ltda</t>
  </si>
  <si>
    <t>10.454.303/0001-38</t>
  </si>
  <si>
    <t>Melhor Gas Distribuidora Ltda Epp</t>
  </si>
  <si>
    <t>48.100.176/0002-22</t>
  </si>
  <si>
    <t>Nova Mega G Atacadista de Alimentos S.A</t>
  </si>
  <si>
    <t>19.043.440/0002-35</t>
  </si>
  <si>
    <t>Gêneros Alimentícios (PARCIAL)</t>
  </si>
  <si>
    <t>Comercial de Alimentos AMRM Eireli</t>
  </si>
  <si>
    <t>31.365.558/0001-02</t>
  </si>
  <si>
    <t>Galdino A. Siqueira Filho Padaria Me</t>
  </si>
  <si>
    <t>07.556.205/0001-05</t>
  </si>
  <si>
    <t>Sist de Serv RB Quality Com de Embalagens Ltda</t>
  </si>
  <si>
    <t>Reval Atacado de Papelaria Ltda</t>
  </si>
  <si>
    <t>52.434.156/0001-84</t>
  </si>
  <si>
    <t>Exame Eletroneuromiografia</t>
  </si>
  <si>
    <t>Guararema, 02 de maio de 2023.</t>
  </si>
  <si>
    <t>Serviço Endocrinologista</t>
  </si>
  <si>
    <t>Medclin Jacarei S/C Ltda</t>
  </si>
  <si>
    <t>05.322.442/0001-78</t>
  </si>
  <si>
    <t>Laveco Industria e Comércio Ltda</t>
  </si>
  <si>
    <t>22.444.196/0001-46</t>
  </si>
  <si>
    <t>526104/ 52101794</t>
  </si>
  <si>
    <t>Centro Paulista de Desenvolvimento Farmacotecnico Ltda</t>
  </si>
  <si>
    <t>Serviço de oftalmologia</t>
  </si>
  <si>
    <t>Serviço de diag por imagem/otorrino</t>
  </si>
  <si>
    <t>Medicamental Hospitalar Ltda</t>
  </si>
  <si>
    <t>31.378.288/0004-09</t>
  </si>
  <si>
    <t>Comercial Cirurgica Rioclarense Ltda</t>
  </si>
  <si>
    <t>67.729.178/0004-91</t>
  </si>
  <si>
    <t>Crismed Comercial Hospitalar Ltda</t>
  </si>
  <si>
    <t xml:space="preserve">Material Médico e Hospitalar </t>
  </si>
  <si>
    <t>Bioessencia Farmacia de Manipulação Ltda</t>
  </si>
  <si>
    <t>60.936.309/0012-72</t>
  </si>
  <si>
    <t>Serv dermatologista</t>
  </si>
  <si>
    <t>Supermed Com Imp de Prod Med e Hospitalar Ltda</t>
  </si>
  <si>
    <t>11.206.099/0001-07</t>
  </si>
  <si>
    <t>Medicamentos (parcial)</t>
  </si>
  <si>
    <t>Comercial de Aliments AMRM Eireli</t>
  </si>
  <si>
    <t>Fenix Foods Alimentos Eireli Epp</t>
  </si>
  <si>
    <t>17.257.812/0001-10</t>
  </si>
  <si>
    <t>Copolfood Com Prod Alimentícios Ltda</t>
  </si>
  <si>
    <t>12.799.986/0001-90</t>
  </si>
  <si>
    <t>08.189.587/0001-30</t>
  </si>
  <si>
    <t>Sales Distribuidora Ltda</t>
  </si>
  <si>
    <t>47.978.428/0001-77</t>
  </si>
  <si>
    <t>Outros serviços de terceiros (parcial)</t>
  </si>
  <si>
    <t>Serviço de dermatologista</t>
  </si>
  <si>
    <t>Cipax Medicina Diagnóstica Ltda</t>
  </si>
  <si>
    <t>50.011.949/0001-65</t>
  </si>
  <si>
    <t>Medicamento</t>
  </si>
  <si>
    <t>Transf. Bancária nº 8055138 constante do Extrato</t>
  </si>
  <si>
    <t>Serviço de otorrino</t>
  </si>
  <si>
    <t>Nitratus Pharma Ltda</t>
  </si>
  <si>
    <t>05.092.068/0001-61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</si>
</sst>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7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164" fontId="1" fillId="0" borderId="0" xfId="0" applyNumberFormat="1" applyFont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9" fillId="0" borderId="0" xfId="0" applyFont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20" fillId="0" borderId="4" xfId="20" applyFont="1" applyFill="1" applyBorder="1"/>
    <xf numFmtId="164" fontId="20" fillId="0" borderId="4" xfId="20" applyFont="1" applyFill="1" applyBorder="1" applyAlignment="1">
      <alignment horizontal="right"/>
    </xf>
    <xf numFmtId="164" fontId="21" fillId="0" borderId="0" xfId="0" applyNumberFormat="1" applyFont="1"/>
    <xf numFmtId="164" fontId="22" fillId="3" borderId="4" xfId="20" applyFont="1" applyFill="1" applyBorder="1"/>
    <xf numFmtId="164" fontId="22" fillId="4" borderId="4" xfId="20" applyFont="1" applyFill="1" applyBorder="1"/>
    <xf numFmtId="164" fontId="22" fillId="0" borderId="4" xfId="20" applyFont="1" applyFill="1" applyBorder="1" applyAlignment="1">
      <alignment horizontal="right"/>
    </xf>
    <xf numFmtId="164" fontId="22" fillId="3" borderId="4" xfId="20" applyFont="1" applyFill="1" applyBorder="1" applyAlignment="1">
      <alignment horizontal="right"/>
    </xf>
    <xf numFmtId="164" fontId="20" fillId="0" borderId="1" xfId="20" applyFont="1" applyFill="1" applyBorder="1" applyAlignment="1">
      <alignment wrapText="1"/>
    </xf>
    <xf numFmtId="164" fontId="20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0" fillId="0" borderId="8" xfId="0" applyBorder="1"/>
    <xf numFmtId="164" fontId="24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4" fillId="3" borderId="4" xfId="20" applyFont="1" applyFill="1" applyBorder="1"/>
    <xf numFmtId="0" fontId="10" fillId="0" borderId="1" xfId="0" applyFont="1" applyBorder="1" applyAlignment="1">
      <alignment horizontal="left"/>
    </xf>
    <xf numFmtId="14" fontId="25" fillId="0" borderId="1" xfId="0" applyNumberFormat="1" applyFont="1" applyBorder="1"/>
    <xf numFmtId="4" fontId="25" fillId="0" borderId="1" xfId="0" applyNumberFormat="1" applyFont="1" applyBorder="1"/>
    <xf numFmtId="164" fontId="25" fillId="0" borderId="1" xfId="20" applyFont="1" applyFill="1" applyBorder="1" applyAlignment="1">
      <alignment horizontal="center"/>
    </xf>
    <xf numFmtId="164" fontId="10" fillId="0" borderId="1" xfId="20" applyFont="1" applyFill="1" applyBorder="1"/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4" fillId="0" borderId="1" xfId="2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G112"/>
  <sheetViews>
    <sheetView tabSelected="1" workbookViewId="0" topLeftCell="A55">
      <selection activeCell="H88" sqref="H1:R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</cols>
  <sheetData>
    <row r="1" spans="1:6" ht="15">
      <c r="A1" s="94" t="s">
        <v>100</v>
      </c>
      <c r="B1" s="94"/>
      <c r="C1" s="94"/>
      <c r="D1" s="94"/>
      <c r="E1" s="94"/>
      <c r="F1" s="94"/>
    </row>
    <row r="2" spans="1:6" ht="6" customHeight="1">
      <c r="A2" s="78"/>
      <c r="B2" s="78"/>
      <c r="C2" s="78"/>
      <c r="D2" s="78"/>
      <c r="E2" s="78"/>
      <c r="F2" s="78"/>
    </row>
    <row r="3" spans="1:6" ht="16.5" customHeight="1">
      <c r="A3" s="94" t="s">
        <v>101</v>
      </c>
      <c r="B3" s="94"/>
      <c r="C3" s="94"/>
      <c r="D3" s="94"/>
      <c r="E3" s="94"/>
      <c r="F3" s="94"/>
    </row>
    <row r="4" spans="1:6" ht="15">
      <c r="A4" s="94" t="s">
        <v>0</v>
      </c>
      <c r="B4" s="94"/>
      <c r="C4" s="94"/>
      <c r="D4" s="94"/>
      <c r="E4" s="94"/>
      <c r="F4" s="94"/>
    </row>
    <row r="5" spans="1:6" ht="12" customHeight="1">
      <c r="A5" s="78"/>
      <c r="B5" s="78"/>
      <c r="C5" s="78"/>
      <c r="D5" s="78"/>
      <c r="E5" s="78"/>
      <c r="F5" s="78"/>
    </row>
    <row r="6" spans="1:6" ht="15">
      <c r="A6" s="94" t="s">
        <v>54</v>
      </c>
      <c r="B6" s="94"/>
      <c r="C6" s="94"/>
      <c r="D6" s="94"/>
      <c r="E6" s="94"/>
      <c r="F6" s="94"/>
    </row>
    <row r="7" spans="1:6" ht="13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95" t="s">
        <v>66</v>
      </c>
      <c r="C8" s="95"/>
      <c r="D8" s="95"/>
      <c r="E8" s="95"/>
      <c r="F8" s="95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183</v>
      </c>
      <c r="C13" s="1"/>
      <c r="D13" s="1"/>
      <c r="E13" s="1"/>
      <c r="F13" s="1"/>
    </row>
    <row r="14" spans="1:6" ht="15">
      <c r="A14" s="9" t="s">
        <v>3</v>
      </c>
      <c r="B14" s="1" t="s">
        <v>187</v>
      </c>
      <c r="C14" s="1"/>
      <c r="D14" s="1"/>
      <c r="E14" s="1"/>
      <c r="F14" s="1"/>
    </row>
    <row r="15" spans="1:6" ht="24.75" customHeight="1">
      <c r="A15" s="11" t="s">
        <v>61</v>
      </c>
      <c r="B15" s="93" t="s">
        <v>118</v>
      </c>
      <c r="C15" s="93"/>
      <c r="D15" s="93"/>
      <c r="E15" s="93"/>
      <c r="F15" s="93"/>
    </row>
    <row r="16" spans="1:6" ht="15">
      <c r="A16" s="9" t="s">
        <v>4</v>
      </c>
      <c r="B16" s="80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79" t="s">
        <v>5</v>
      </c>
      <c r="B19" s="79" t="s">
        <v>6</v>
      </c>
      <c r="C19" s="96" t="s">
        <v>7</v>
      </c>
      <c r="D19" s="96"/>
      <c r="E19" s="96" t="s">
        <v>8</v>
      </c>
      <c r="F19" s="96"/>
    </row>
    <row r="20" spans="1:6" ht="15">
      <c r="A20" s="12" t="s">
        <v>117</v>
      </c>
      <c r="B20" s="15">
        <v>43844</v>
      </c>
      <c r="C20" s="97" t="s">
        <v>93</v>
      </c>
      <c r="D20" s="97"/>
      <c r="E20" s="98">
        <v>3710326.08</v>
      </c>
      <c r="F20" s="98"/>
    </row>
    <row r="21" spans="1:6" ht="15">
      <c r="A21" s="2" t="s">
        <v>131</v>
      </c>
      <c r="B21" s="15">
        <v>43915</v>
      </c>
      <c r="C21" s="99" t="s">
        <v>122</v>
      </c>
      <c r="D21" s="97"/>
      <c r="E21" s="98">
        <v>211280</v>
      </c>
      <c r="F21" s="98"/>
    </row>
    <row r="22" spans="1:6" ht="15">
      <c r="A22" s="2" t="s">
        <v>129</v>
      </c>
      <c r="B22" s="15">
        <v>44209</v>
      </c>
      <c r="C22" s="99" t="s">
        <v>130</v>
      </c>
      <c r="D22" s="97"/>
      <c r="E22" s="98">
        <v>3834753.12</v>
      </c>
      <c r="F22" s="98"/>
    </row>
    <row r="23" spans="1:6" ht="15">
      <c r="A23" s="2" t="s">
        <v>146</v>
      </c>
      <c r="B23" s="15">
        <v>44264</v>
      </c>
      <c r="C23" s="99" t="s">
        <v>130</v>
      </c>
      <c r="D23" s="97"/>
      <c r="E23" s="98">
        <v>99900</v>
      </c>
      <c r="F23" s="98"/>
    </row>
    <row r="24" spans="1:6" ht="15">
      <c r="A24" s="2" t="s">
        <v>152</v>
      </c>
      <c r="B24" s="15">
        <v>44349</v>
      </c>
      <c r="C24" s="99" t="s">
        <v>130</v>
      </c>
      <c r="D24" s="97"/>
      <c r="E24" s="98">
        <v>198498.3</v>
      </c>
      <c r="F24" s="98"/>
    </row>
    <row r="25" spans="1:6" ht="15">
      <c r="A25" s="2" t="s">
        <v>156</v>
      </c>
      <c r="B25" s="15">
        <v>44438</v>
      </c>
      <c r="C25" s="99" t="s">
        <v>130</v>
      </c>
      <c r="D25" s="97"/>
      <c r="E25" s="98">
        <v>220000</v>
      </c>
      <c r="F25" s="98"/>
    </row>
    <row r="26" spans="1:6" ht="15">
      <c r="A26" s="2" t="s">
        <v>157</v>
      </c>
      <c r="B26" s="15">
        <v>44473</v>
      </c>
      <c r="C26" s="99" t="s">
        <v>130</v>
      </c>
      <c r="D26" s="97"/>
      <c r="E26" s="98">
        <v>57449.22</v>
      </c>
      <c r="F26" s="98"/>
    </row>
    <row r="27" spans="1:6" ht="15">
      <c r="A27" s="2" t="s">
        <v>164</v>
      </c>
      <c r="B27" s="15">
        <v>44571</v>
      </c>
      <c r="C27" s="99" t="s">
        <v>165</v>
      </c>
      <c r="D27" s="97"/>
      <c r="E27" s="98">
        <v>4244903.64</v>
      </c>
      <c r="F27" s="98"/>
    </row>
    <row r="28" spans="1:6" ht="15">
      <c r="A28" s="2" t="s">
        <v>176</v>
      </c>
      <c r="B28" s="15">
        <v>44649</v>
      </c>
      <c r="C28" s="99" t="s">
        <v>165</v>
      </c>
      <c r="D28" s="97"/>
      <c r="E28" s="102">
        <v>400000</v>
      </c>
      <c r="F28" s="102"/>
    </row>
    <row r="29" spans="1:6" ht="15">
      <c r="A29" s="2" t="s">
        <v>192</v>
      </c>
      <c r="B29" s="15">
        <v>44832</v>
      </c>
      <c r="C29" s="99" t="s">
        <v>165</v>
      </c>
      <c r="D29" s="97"/>
      <c r="E29" s="102">
        <v>100000</v>
      </c>
      <c r="F29" s="102"/>
    </row>
    <row r="30" spans="1:6" ht="15">
      <c r="A30" s="2" t="s">
        <v>200</v>
      </c>
      <c r="B30" s="15">
        <v>44939</v>
      </c>
      <c r="C30" s="99" t="s">
        <v>208</v>
      </c>
      <c r="D30" s="97"/>
      <c r="E30" s="114">
        <v>13077110.36</v>
      </c>
      <c r="F30" s="115"/>
    </row>
    <row r="31" spans="1:6" ht="15">
      <c r="A31" s="1"/>
      <c r="B31" s="1"/>
      <c r="C31" s="1"/>
      <c r="D31" s="1"/>
      <c r="E31" s="1"/>
      <c r="F31" s="1"/>
    </row>
    <row r="32" spans="1:6" ht="18" customHeight="1">
      <c r="A32" s="103" t="s">
        <v>94</v>
      </c>
      <c r="B32" s="104"/>
      <c r="C32" s="104"/>
      <c r="D32" s="104"/>
      <c r="E32" s="104"/>
      <c r="F32" s="104"/>
    </row>
    <row r="33" spans="1:6" ht="34.5" customHeight="1">
      <c r="A33" s="67" t="s">
        <v>9</v>
      </c>
      <c r="B33" s="67" t="s">
        <v>10</v>
      </c>
      <c r="C33" s="67" t="s">
        <v>11</v>
      </c>
      <c r="D33" s="100" t="s">
        <v>12</v>
      </c>
      <c r="E33" s="101"/>
      <c r="F33" s="67" t="s">
        <v>13</v>
      </c>
    </row>
    <row r="34" spans="1:6" ht="28.5" customHeight="1">
      <c r="A34" s="64">
        <v>45022</v>
      </c>
      <c r="B34" s="49">
        <v>368457.68</v>
      </c>
      <c r="C34" s="64">
        <v>45022</v>
      </c>
      <c r="D34" s="105" t="s">
        <v>267</v>
      </c>
      <c r="E34" s="105"/>
      <c r="F34" s="65">
        <v>368457.68</v>
      </c>
    </row>
    <row r="35" spans="1:6" ht="30" customHeight="1">
      <c r="A35" s="89"/>
      <c r="B35" s="90"/>
      <c r="C35" s="89"/>
      <c r="D35" s="106"/>
      <c r="E35" s="106"/>
      <c r="F35" s="91"/>
    </row>
    <row r="36" spans="1:6" ht="28.5" customHeight="1">
      <c r="A36" s="64"/>
      <c r="B36" s="49"/>
      <c r="C36" s="64"/>
      <c r="D36" s="105"/>
      <c r="E36" s="105"/>
      <c r="F36" s="65"/>
    </row>
    <row r="37" spans="1:6" ht="15">
      <c r="A37" s="107" t="s">
        <v>153</v>
      </c>
      <c r="B37" s="107"/>
      <c r="C37" s="107"/>
      <c r="D37" s="107"/>
      <c r="E37" s="107"/>
      <c r="F37" s="68">
        <v>694255.82</v>
      </c>
    </row>
    <row r="38" spans="1:7" ht="15">
      <c r="A38" s="108" t="s">
        <v>14</v>
      </c>
      <c r="B38" s="108"/>
      <c r="C38" s="108"/>
      <c r="D38" s="108"/>
      <c r="E38" s="108"/>
      <c r="F38" s="55">
        <f>F34+F35+F36</f>
        <v>368457.68</v>
      </c>
      <c r="G38" s="54"/>
    </row>
    <row r="39" spans="1:7" ht="15">
      <c r="A39" s="108" t="s">
        <v>17</v>
      </c>
      <c r="B39" s="108"/>
      <c r="C39" s="108"/>
      <c r="D39" s="108"/>
      <c r="E39" s="108"/>
      <c r="F39" s="92">
        <f>2758.22+1423.95</f>
        <v>4182.17</v>
      </c>
      <c r="G39" s="54"/>
    </row>
    <row r="40" spans="1:7" ht="15">
      <c r="A40" s="108" t="s">
        <v>67</v>
      </c>
      <c r="B40" s="108"/>
      <c r="C40" s="108"/>
      <c r="D40" s="108"/>
      <c r="E40" s="108"/>
      <c r="F40" s="16">
        <v>0</v>
      </c>
      <c r="G40" s="14"/>
    </row>
    <row r="41" spans="1:7" ht="15">
      <c r="A41" s="108" t="s">
        <v>15</v>
      </c>
      <c r="B41" s="108"/>
      <c r="C41" s="108"/>
      <c r="D41" s="108"/>
      <c r="E41" s="108"/>
      <c r="F41" s="17">
        <f>F37+F38+F39+F40</f>
        <v>1066895.67</v>
      </c>
      <c r="G41" s="14"/>
    </row>
    <row r="42" spans="1:7" ht="11.25" customHeight="1">
      <c r="A42" s="109"/>
      <c r="B42" s="109"/>
      <c r="C42" s="109"/>
      <c r="D42" s="109"/>
      <c r="E42" s="109"/>
      <c r="F42" s="18"/>
      <c r="G42" s="14"/>
    </row>
    <row r="43" spans="1:6" ht="15">
      <c r="A43" s="108" t="s">
        <v>102</v>
      </c>
      <c r="B43" s="108"/>
      <c r="C43" s="108"/>
      <c r="D43" s="108"/>
      <c r="E43" s="108"/>
      <c r="F43" s="17">
        <v>0</v>
      </c>
    </row>
    <row r="44" spans="1:7" ht="15">
      <c r="A44" s="108" t="s">
        <v>16</v>
      </c>
      <c r="B44" s="108"/>
      <c r="C44" s="108"/>
      <c r="D44" s="108"/>
      <c r="E44" s="108"/>
      <c r="F44" s="17">
        <f>F41+F43</f>
        <v>1066895.67</v>
      </c>
      <c r="G44" s="14"/>
    </row>
    <row r="45" spans="1:7" ht="10.5" customHeight="1">
      <c r="A45" s="4" t="s">
        <v>18</v>
      </c>
      <c r="B45" s="3"/>
      <c r="C45" s="3"/>
      <c r="G45" s="14"/>
    </row>
    <row r="46" spans="1:3" ht="12" customHeight="1">
      <c r="A46" s="4" t="s">
        <v>19</v>
      </c>
      <c r="B46" s="3"/>
      <c r="C46" s="3"/>
    </row>
    <row r="47" spans="1:6" ht="10.5" customHeight="1">
      <c r="A47" s="4" t="s">
        <v>103</v>
      </c>
      <c r="B47" s="3"/>
      <c r="C47" s="3"/>
      <c r="F47" s="13"/>
    </row>
    <row r="48" spans="1:6" ht="10.5" customHeight="1">
      <c r="A48" s="4"/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5">
      <c r="A50" s="94" t="s">
        <v>100</v>
      </c>
      <c r="B50" s="94"/>
      <c r="C50" s="94"/>
      <c r="D50" s="94"/>
      <c r="E50" s="94"/>
      <c r="F50" s="94"/>
    </row>
    <row r="51" spans="1:6" ht="8.25" customHeight="1">
      <c r="A51" s="78"/>
      <c r="B51" s="78"/>
      <c r="C51" s="78"/>
      <c r="D51" s="78"/>
      <c r="E51" s="78"/>
      <c r="F51" s="78"/>
    </row>
    <row r="52" spans="1:6" ht="15">
      <c r="A52" s="94" t="s">
        <v>101</v>
      </c>
      <c r="B52" s="94"/>
      <c r="C52" s="94"/>
      <c r="D52" s="94"/>
      <c r="E52" s="94"/>
      <c r="F52" s="94"/>
    </row>
    <row r="53" spans="1:6" ht="15">
      <c r="A53" s="94" t="s">
        <v>0</v>
      </c>
      <c r="B53" s="94"/>
      <c r="C53" s="94"/>
      <c r="D53" s="94"/>
      <c r="E53" s="94"/>
      <c r="F53" s="94"/>
    </row>
    <row r="54" spans="1:6" ht="9" customHeight="1">
      <c r="A54" s="78"/>
      <c r="B54" s="78"/>
      <c r="C54" s="78"/>
      <c r="D54" s="78"/>
      <c r="E54" s="78"/>
      <c r="F54" s="78"/>
    </row>
    <row r="55" spans="1:6" ht="15">
      <c r="A55" s="94" t="s">
        <v>54</v>
      </c>
      <c r="B55" s="94"/>
      <c r="C55" s="94"/>
      <c r="D55" s="94"/>
      <c r="E55" s="94"/>
      <c r="F55" s="94"/>
    </row>
    <row r="56" spans="1:6" ht="8.25" customHeight="1">
      <c r="A56" s="78"/>
      <c r="B56" s="78"/>
      <c r="C56" s="78"/>
      <c r="D56" s="78"/>
      <c r="E56" s="78"/>
      <c r="F56" s="78"/>
    </row>
    <row r="57" spans="1:6" ht="38.25" customHeight="1">
      <c r="A57" s="110" t="s">
        <v>209</v>
      </c>
      <c r="B57" s="110"/>
      <c r="C57" s="110"/>
      <c r="D57" s="110"/>
      <c r="E57" s="110"/>
      <c r="F57" s="110"/>
    </row>
    <row r="58" spans="1:6" ht="15">
      <c r="A58" s="5"/>
      <c r="B58" s="5"/>
      <c r="C58" s="5"/>
      <c r="D58" s="5"/>
      <c r="E58" s="5"/>
      <c r="F58" s="5"/>
    </row>
    <row r="59" spans="1:6" ht="21.75" customHeight="1">
      <c r="A59" s="111" t="s">
        <v>96</v>
      </c>
      <c r="B59" s="111"/>
      <c r="C59" s="111"/>
      <c r="D59" s="111"/>
      <c r="E59" s="111"/>
      <c r="F59" s="111"/>
    </row>
    <row r="60" spans="1:6" ht="15">
      <c r="A60" s="112" t="s">
        <v>20</v>
      </c>
      <c r="B60" s="112"/>
      <c r="C60" s="112"/>
      <c r="D60" s="112"/>
      <c r="E60" s="112"/>
      <c r="F60" s="112"/>
    </row>
    <row r="61" spans="1:6" ht="68.25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116</v>
      </c>
      <c r="F61" s="6" t="s">
        <v>25</v>
      </c>
    </row>
    <row r="62" spans="1:6" ht="18.75" customHeight="1">
      <c r="A62" s="12" t="s">
        <v>26</v>
      </c>
      <c r="B62" s="49">
        <v>38776.94</v>
      </c>
      <c r="C62" s="49">
        <v>0</v>
      </c>
      <c r="D62" s="49">
        <v>38776.94</v>
      </c>
      <c r="E62" s="49">
        <f>C62+D62</f>
        <v>38776.94</v>
      </c>
      <c r="F62" s="49">
        <v>0</v>
      </c>
    </row>
    <row r="63" spans="1:6" ht="18.75" customHeight="1">
      <c r="A63" s="12" t="s">
        <v>27</v>
      </c>
      <c r="B63" s="49">
        <v>0</v>
      </c>
      <c r="C63" s="49">
        <v>0</v>
      </c>
      <c r="D63" s="49">
        <v>0</v>
      </c>
      <c r="E63" s="49">
        <f aca="true" t="shared" si="0" ref="E63:E77">C63+D63</f>
        <v>0</v>
      </c>
      <c r="F63" s="49">
        <v>0</v>
      </c>
    </row>
    <row r="64" spans="1:6" ht="18.75" customHeight="1">
      <c r="A64" s="12" t="s">
        <v>28</v>
      </c>
      <c r="B64" s="49">
        <v>413.34</v>
      </c>
      <c r="C64" s="49">
        <v>0</v>
      </c>
      <c r="D64" s="49">
        <v>413.34</v>
      </c>
      <c r="E64" s="49">
        <f t="shared" si="0"/>
        <v>413.34</v>
      </c>
      <c r="F64" s="49">
        <v>0</v>
      </c>
    </row>
    <row r="65" spans="1:6" ht="18.75" customHeight="1">
      <c r="A65" s="12" t="s">
        <v>99</v>
      </c>
      <c r="B65" s="49">
        <v>1642.26</v>
      </c>
      <c r="C65" s="49">
        <v>0</v>
      </c>
      <c r="D65" s="49">
        <v>1642.26</v>
      </c>
      <c r="E65" s="49">
        <f t="shared" si="0"/>
        <v>1642.26</v>
      </c>
      <c r="F65" s="49">
        <v>0</v>
      </c>
    </row>
    <row r="66" spans="1:6" ht="18.75" customHeight="1">
      <c r="A66" s="12" t="s">
        <v>29</v>
      </c>
      <c r="B66" s="49">
        <v>4424.64</v>
      </c>
      <c r="C66" s="49">
        <v>0</v>
      </c>
      <c r="D66" s="49">
        <v>4424.64</v>
      </c>
      <c r="E66" s="49">
        <f t="shared" si="0"/>
        <v>4424.64</v>
      </c>
      <c r="F66" s="49">
        <v>0</v>
      </c>
    </row>
    <row r="67" spans="1:6" ht="18.75" customHeight="1">
      <c r="A67" s="19" t="s">
        <v>30</v>
      </c>
      <c r="B67" s="49">
        <v>1530.2</v>
      </c>
      <c r="C67" s="49">
        <v>0</v>
      </c>
      <c r="D67" s="49">
        <v>1530.2</v>
      </c>
      <c r="E67" s="49">
        <f t="shared" si="0"/>
        <v>1530.2</v>
      </c>
      <c r="F67" s="49">
        <v>0</v>
      </c>
    </row>
    <row r="68" spans="1:6" ht="18.75" customHeight="1">
      <c r="A68" s="12" t="s">
        <v>47</v>
      </c>
      <c r="B68" s="49">
        <v>145393.2</v>
      </c>
      <c r="C68" s="49">
        <v>0</v>
      </c>
      <c r="D68" s="49">
        <v>145393.2</v>
      </c>
      <c r="E68" s="49">
        <f t="shared" si="0"/>
        <v>145393.2</v>
      </c>
      <c r="F68" s="49">
        <v>0</v>
      </c>
    </row>
    <row r="69" spans="1:6" ht="18.75" customHeight="1">
      <c r="A69" s="19" t="s">
        <v>31</v>
      </c>
      <c r="B69" s="49">
        <v>172790.48</v>
      </c>
      <c r="C69" s="49">
        <v>0</v>
      </c>
      <c r="D69" s="49">
        <v>172790.48</v>
      </c>
      <c r="E69" s="49">
        <f t="shared" si="0"/>
        <v>172790.48</v>
      </c>
      <c r="F69" s="49">
        <v>0</v>
      </c>
    </row>
    <row r="70" spans="1:6" ht="18.75" customHeight="1">
      <c r="A70" s="12" t="s">
        <v>32</v>
      </c>
      <c r="B70" s="49">
        <v>0</v>
      </c>
      <c r="C70" s="49">
        <v>0</v>
      </c>
      <c r="D70" s="49">
        <v>0</v>
      </c>
      <c r="E70" s="49">
        <f t="shared" si="0"/>
        <v>0</v>
      </c>
      <c r="F70" s="49">
        <v>0</v>
      </c>
    </row>
    <row r="71" spans="1:6" ht="18.75" customHeight="1">
      <c r="A71" s="12" t="s">
        <v>40</v>
      </c>
      <c r="B71" s="49">
        <v>11966</v>
      </c>
      <c r="C71" s="49">
        <v>0</v>
      </c>
      <c r="D71" s="49">
        <v>11966</v>
      </c>
      <c r="E71" s="49">
        <f t="shared" si="0"/>
        <v>11966</v>
      </c>
      <c r="F71" s="49">
        <v>0</v>
      </c>
    </row>
    <row r="72" spans="1:6" ht="18.75" customHeight="1">
      <c r="A72" s="12" t="s">
        <v>39</v>
      </c>
      <c r="B72" s="49">
        <v>0</v>
      </c>
      <c r="C72" s="49">
        <v>0</v>
      </c>
      <c r="D72" s="49">
        <v>0</v>
      </c>
      <c r="E72" s="49">
        <f t="shared" si="0"/>
        <v>0</v>
      </c>
      <c r="F72" s="49">
        <v>0</v>
      </c>
    </row>
    <row r="73" spans="1:6" ht="18.75" customHeight="1">
      <c r="A73" s="12" t="s">
        <v>38</v>
      </c>
      <c r="B73" s="49">
        <v>0</v>
      </c>
      <c r="C73" s="49">
        <v>0</v>
      </c>
      <c r="D73" s="49">
        <v>0</v>
      </c>
      <c r="E73" s="49">
        <f t="shared" si="0"/>
        <v>0</v>
      </c>
      <c r="F73" s="49">
        <v>0</v>
      </c>
    </row>
    <row r="74" spans="1:6" ht="18.75" customHeight="1">
      <c r="A74" s="19" t="s">
        <v>33</v>
      </c>
      <c r="B74" s="49">
        <v>0</v>
      </c>
      <c r="C74" s="49">
        <v>0</v>
      </c>
      <c r="D74" s="49">
        <v>0</v>
      </c>
      <c r="E74" s="49">
        <f t="shared" si="0"/>
        <v>0</v>
      </c>
      <c r="F74" s="49">
        <v>0</v>
      </c>
    </row>
    <row r="75" spans="1:6" ht="18.75" customHeight="1">
      <c r="A75" s="12" t="s">
        <v>34</v>
      </c>
      <c r="B75" s="49">
        <v>0</v>
      </c>
      <c r="C75" s="49">
        <v>0</v>
      </c>
      <c r="D75" s="49">
        <v>0</v>
      </c>
      <c r="E75" s="49">
        <f t="shared" si="0"/>
        <v>0</v>
      </c>
      <c r="F75" s="49">
        <v>0</v>
      </c>
    </row>
    <row r="76" spans="1:6" ht="26.25" customHeight="1">
      <c r="A76" s="19" t="s">
        <v>35</v>
      </c>
      <c r="B76" s="49">
        <f>121.9+121.9</f>
        <v>243.8</v>
      </c>
      <c r="C76" s="49">
        <v>0</v>
      </c>
      <c r="D76" s="49">
        <f>121.9+121.9</f>
        <v>243.8</v>
      </c>
      <c r="E76" s="49">
        <f t="shared" si="0"/>
        <v>243.8</v>
      </c>
      <c r="F76" s="49">
        <v>0</v>
      </c>
    </row>
    <row r="77" spans="1:6" ht="18.75" customHeight="1">
      <c r="A77" s="12" t="s">
        <v>36</v>
      </c>
      <c r="B77" s="49">
        <v>0</v>
      </c>
      <c r="C77" s="49">
        <v>0</v>
      </c>
      <c r="D77" s="49">
        <v>0</v>
      </c>
      <c r="E77" s="49">
        <f t="shared" si="0"/>
        <v>0</v>
      </c>
      <c r="F77" s="49">
        <v>0</v>
      </c>
    </row>
    <row r="78" spans="1:6" ht="24.75" customHeight="1">
      <c r="A78" s="20" t="s">
        <v>37</v>
      </c>
      <c r="B78" s="21">
        <f>SUM(B62:B77)</f>
        <v>377180.86000000004</v>
      </c>
      <c r="C78" s="21">
        <f>SUM(C62:C77)</f>
        <v>0</v>
      </c>
      <c r="D78" s="21">
        <f>SUM(D62:D77)</f>
        <v>377180.86000000004</v>
      </c>
      <c r="E78" s="57">
        <f>C78+D78</f>
        <v>377180.86000000004</v>
      </c>
      <c r="F78" s="21">
        <f>SUM(F62:F77)</f>
        <v>0</v>
      </c>
    </row>
    <row r="79" ht="15">
      <c r="A79" s="7" t="s">
        <v>41</v>
      </c>
    </row>
    <row r="80" spans="1:6" ht="15">
      <c r="A80" s="8" t="s">
        <v>42</v>
      </c>
      <c r="B80" s="8"/>
      <c r="C80" s="8"/>
      <c r="D80" s="8"/>
      <c r="E80" s="8"/>
      <c r="F80" s="8"/>
    </row>
    <row r="81" spans="1:6" ht="15">
      <c r="A81" s="8" t="s">
        <v>43</v>
      </c>
      <c r="B81" s="8"/>
      <c r="C81" s="8"/>
      <c r="D81" s="8"/>
      <c r="E81" s="8"/>
      <c r="F81" s="8"/>
    </row>
    <row r="82" spans="1:6" ht="15">
      <c r="A82" s="8" t="s">
        <v>44</v>
      </c>
      <c r="B82" s="8"/>
      <c r="C82" s="8"/>
      <c r="D82" s="8"/>
      <c r="E82" s="8"/>
      <c r="F82" s="8"/>
    </row>
    <row r="83" spans="1:6" ht="23.25" customHeight="1">
      <c r="A83" s="122" t="s">
        <v>45</v>
      </c>
      <c r="B83" s="122"/>
      <c r="C83" s="122"/>
      <c r="D83" s="122"/>
      <c r="E83" s="122"/>
      <c r="F83" s="122"/>
    </row>
    <row r="84" spans="1:6" ht="61.5" customHeight="1">
      <c r="A84" s="123" t="s">
        <v>104</v>
      </c>
      <c r="B84" s="123"/>
      <c r="C84" s="123"/>
      <c r="D84" s="123"/>
      <c r="E84" s="123"/>
      <c r="F84" s="123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7" ht="15">
      <c r="A88" s="94" t="s">
        <v>100</v>
      </c>
      <c r="B88" s="94"/>
      <c r="C88" s="94"/>
      <c r="D88" s="94"/>
      <c r="E88" s="94"/>
      <c r="F88" s="94"/>
      <c r="G88" s="10"/>
    </row>
    <row r="89" spans="1:7" ht="10.5" customHeight="1">
      <c r="A89" s="78"/>
      <c r="B89" s="78"/>
      <c r="C89" s="78"/>
      <c r="D89" s="78"/>
      <c r="E89" s="78"/>
      <c r="F89" s="78"/>
      <c r="G89" s="10"/>
    </row>
    <row r="90" spans="1:7" ht="15">
      <c r="A90" s="94" t="s">
        <v>101</v>
      </c>
      <c r="B90" s="94"/>
      <c r="C90" s="94"/>
      <c r="D90" s="94"/>
      <c r="E90" s="94"/>
      <c r="F90" s="94"/>
      <c r="G90" s="10"/>
    </row>
    <row r="91" spans="1:7" ht="15">
      <c r="A91" s="94" t="s">
        <v>0</v>
      </c>
      <c r="B91" s="94"/>
      <c r="C91" s="94"/>
      <c r="D91" s="94"/>
      <c r="E91" s="94"/>
      <c r="F91" s="94"/>
      <c r="G91" s="10"/>
    </row>
    <row r="92" spans="1:7" ht="10.5" customHeight="1">
      <c r="A92" s="78"/>
      <c r="B92" s="78"/>
      <c r="C92" s="78"/>
      <c r="D92" s="78"/>
      <c r="E92" s="78"/>
      <c r="F92" s="78"/>
      <c r="G92" s="10"/>
    </row>
    <row r="93" spans="1:7" ht="15">
      <c r="A93" s="94" t="s">
        <v>54</v>
      </c>
      <c r="B93" s="94"/>
      <c r="C93" s="94"/>
      <c r="D93" s="94"/>
      <c r="E93" s="94"/>
      <c r="F93" s="94"/>
      <c r="G93" s="10"/>
    </row>
    <row r="96" spans="1:6" ht="24.75" customHeight="1">
      <c r="A96" s="116" t="s">
        <v>48</v>
      </c>
      <c r="B96" s="117"/>
      <c r="C96" s="117"/>
      <c r="D96" s="117"/>
      <c r="E96" s="117"/>
      <c r="F96" s="118"/>
    </row>
    <row r="97" spans="1:6" ht="24.75" customHeight="1">
      <c r="A97" s="119" t="s">
        <v>49</v>
      </c>
      <c r="B97" s="120"/>
      <c r="C97" s="120"/>
      <c r="D97" s="120"/>
      <c r="E97" s="121"/>
      <c r="F97" s="17">
        <f>'anexo '!F44</f>
        <v>1066895.67</v>
      </c>
    </row>
    <row r="98" spans="1:6" ht="24.75" customHeight="1">
      <c r="A98" s="119" t="s">
        <v>50</v>
      </c>
      <c r="B98" s="120"/>
      <c r="C98" s="120"/>
      <c r="D98" s="120"/>
      <c r="E98" s="121"/>
      <c r="F98" s="16">
        <f>'anexo '!C78+'anexo '!D78</f>
        <v>377180.86000000004</v>
      </c>
    </row>
    <row r="99" spans="1:6" ht="24.75" customHeight="1">
      <c r="A99" s="119" t="s">
        <v>51</v>
      </c>
      <c r="B99" s="120"/>
      <c r="C99" s="120"/>
      <c r="D99" s="120"/>
      <c r="E99" s="121"/>
      <c r="F99" s="16">
        <f>'anexo '!F41-(F98-'anexo '!F43)</f>
        <v>689714.8099999998</v>
      </c>
    </row>
    <row r="100" spans="1:6" ht="24.75" customHeight="1">
      <c r="A100" s="119" t="s">
        <v>52</v>
      </c>
      <c r="B100" s="120"/>
      <c r="C100" s="120"/>
      <c r="D100" s="120"/>
      <c r="E100" s="121"/>
      <c r="F100" s="86">
        <v>0</v>
      </c>
    </row>
    <row r="101" spans="1:6" ht="24.75" customHeight="1">
      <c r="A101" s="119" t="s">
        <v>95</v>
      </c>
      <c r="B101" s="120"/>
      <c r="C101" s="120"/>
      <c r="D101" s="120"/>
      <c r="E101" s="121"/>
      <c r="F101" s="16">
        <f>F99-F100</f>
        <v>689714.8099999998</v>
      </c>
    </row>
    <row r="102" ht="20.25" customHeight="1"/>
    <row r="103" spans="1:6" ht="15">
      <c r="A103" s="113" t="s">
        <v>105</v>
      </c>
      <c r="B103" s="113"/>
      <c r="C103" s="113"/>
      <c r="D103" s="113"/>
      <c r="E103" s="113"/>
      <c r="F103" s="113"/>
    </row>
    <row r="104" spans="1:7" ht="15" customHeight="1">
      <c r="A104" s="113"/>
      <c r="B104" s="113"/>
      <c r="C104" s="113"/>
      <c r="D104" s="113"/>
      <c r="E104" s="113"/>
      <c r="F104" s="113"/>
      <c r="G104" s="50"/>
    </row>
    <row r="105" spans="1:7" ht="15">
      <c r="A105" s="113"/>
      <c r="B105" s="113"/>
      <c r="C105" s="113"/>
      <c r="D105" s="113"/>
      <c r="E105" s="113"/>
      <c r="F105" s="113"/>
      <c r="G105" s="50"/>
    </row>
    <row r="106" ht="15">
      <c r="G106" s="14"/>
    </row>
    <row r="107" spans="1:7" ht="15">
      <c r="A107" t="s">
        <v>232</v>
      </c>
      <c r="G107" s="14"/>
    </row>
    <row r="108" spans="6:7" ht="15">
      <c r="F108" s="59"/>
      <c r="G108" s="14"/>
    </row>
    <row r="109" ht="15">
      <c r="G109" s="14"/>
    </row>
    <row r="110" spans="1:7" ht="15">
      <c r="A110" s="83"/>
      <c r="G110" s="14"/>
    </row>
    <row r="111" spans="1:7" ht="15">
      <c r="A111" s="10" t="s">
        <v>183</v>
      </c>
      <c r="F111" s="14"/>
      <c r="G111" s="14"/>
    </row>
    <row r="112" ht="15">
      <c r="A112" s="10" t="s">
        <v>53</v>
      </c>
    </row>
  </sheetData>
  <mergeCells count="63">
    <mergeCell ref="A103:F105"/>
    <mergeCell ref="C30:D30"/>
    <mergeCell ref="E30:F30"/>
    <mergeCell ref="A96:F96"/>
    <mergeCell ref="A97:E97"/>
    <mergeCell ref="A98:E98"/>
    <mergeCell ref="A99:E99"/>
    <mergeCell ref="A100:E100"/>
    <mergeCell ref="A101:E101"/>
    <mergeCell ref="A83:F83"/>
    <mergeCell ref="A84:F84"/>
    <mergeCell ref="A88:F88"/>
    <mergeCell ref="A90:F90"/>
    <mergeCell ref="A91:F91"/>
    <mergeCell ref="A93:F93"/>
    <mergeCell ref="A52:F52"/>
    <mergeCell ref="A53:F53"/>
    <mergeCell ref="A55:F55"/>
    <mergeCell ref="A57:F57"/>
    <mergeCell ref="A59:F59"/>
    <mergeCell ref="A60:F60"/>
    <mergeCell ref="A50:F50"/>
    <mergeCell ref="D34:E34"/>
    <mergeCell ref="D35:E35"/>
    <mergeCell ref="D36:E36"/>
    <mergeCell ref="A37:E37"/>
    <mergeCell ref="A38:E38"/>
    <mergeCell ref="A39:E39"/>
    <mergeCell ref="A40:E40"/>
    <mergeCell ref="A41:E41"/>
    <mergeCell ref="A42:E42"/>
    <mergeCell ref="A43:E43"/>
    <mergeCell ref="A44:E44"/>
    <mergeCell ref="D33:E33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2:F32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G196"/>
  <sheetViews>
    <sheetView zoomScale="120" zoomScaleNormal="120" zoomScaleSheetLayoutView="100" workbookViewId="0" topLeftCell="A157">
      <selection activeCell="H76" sqref="H1:N1048576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7" customWidth="1"/>
    <col min="6" max="6" width="8.140625" style="0" customWidth="1"/>
    <col min="7" max="7" width="17.8515625" style="0" customWidth="1"/>
    <col min="240" max="240" width="25.8515625" style="0" customWidth="1"/>
    <col min="241" max="241" width="11.8515625" style="0" customWidth="1"/>
    <col min="242" max="242" width="32.421875" style="0" customWidth="1"/>
    <col min="243" max="243" width="13.57421875" style="0" customWidth="1"/>
    <col min="244" max="244" width="12.7109375" style="0" customWidth="1"/>
    <col min="245" max="245" width="7.28125" style="0" customWidth="1"/>
    <col min="246" max="246" width="23.57421875" style="0" customWidth="1"/>
    <col min="247" max="247" width="26.00390625" style="0" customWidth="1"/>
    <col min="496" max="496" width="25.8515625" style="0" customWidth="1"/>
    <col min="497" max="497" width="11.8515625" style="0" customWidth="1"/>
    <col min="498" max="498" width="32.421875" style="0" customWidth="1"/>
    <col min="499" max="499" width="13.57421875" style="0" customWidth="1"/>
    <col min="500" max="500" width="12.7109375" style="0" customWidth="1"/>
    <col min="501" max="501" width="7.28125" style="0" customWidth="1"/>
    <col min="502" max="502" width="23.57421875" style="0" customWidth="1"/>
    <col min="503" max="503" width="26.00390625" style="0" customWidth="1"/>
    <col min="752" max="752" width="25.8515625" style="0" customWidth="1"/>
    <col min="753" max="753" width="11.8515625" style="0" customWidth="1"/>
    <col min="754" max="754" width="32.421875" style="0" customWidth="1"/>
    <col min="755" max="755" width="13.57421875" style="0" customWidth="1"/>
    <col min="756" max="756" width="12.7109375" style="0" customWidth="1"/>
    <col min="757" max="757" width="7.28125" style="0" customWidth="1"/>
    <col min="758" max="758" width="23.57421875" style="0" customWidth="1"/>
    <col min="759" max="759" width="26.00390625" style="0" customWidth="1"/>
    <col min="1008" max="1008" width="25.8515625" style="0" customWidth="1"/>
    <col min="1009" max="1009" width="11.8515625" style="0" customWidth="1"/>
    <col min="1010" max="1010" width="32.421875" style="0" customWidth="1"/>
    <col min="1011" max="1011" width="13.57421875" style="0" customWidth="1"/>
    <col min="1012" max="1012" width="12.7109375" style="0" customWidth="1"/>
    <col min="1013" max="1013" width="7.28125" style="0" customWidth="1"/>
    <col min="1014" max="1014" width="23.57421875" style="0" customWidth="1"/>
    <col min="1015" max="1015" width="26.00390625" style="0" customWidth="1"/>
    <col min="1264" max="1264" width="25.8515625" style="0" customWidth="1"/>
    <col min="1265" max="1265" width="11.8515625" style="0" customWidth="1"/>
    <col min="1266" max="1266" width="32.421875" style="0" customWidth="1"/>
    <col min="1267" max="1267" width="13.57421875" style="0" customWidth="1"/>
    <col min="1268" max="1268" width="12.7109375" style="0" customWidth="1"/>
    <col min="1269" max="1269" width="7.28125" style="0" customWidth="1"/>
    <col min="1270" max="1270" width="23.57421875" style="0" customWidth="1"/>
    <col min="1271" max="1271" width="26.00390625" style="0" customWidth="1"/>
    <col min="1520" max="1520" width="25.8515625" style="0" customWidth="1"/>
    <col min="1521" max="1521" width="11.8515625" style="0" customWidth="1"/>
    <col min="1522" max="1522" width="32.421875" style="0" customWidth="1"/>
    <col min="1523" max="1523" width="13.57421875" style="0" customWidth="1"/>
    <col min="1524" max="1524" width="12.7109375" style="0" customWidth="1"/>
    <col min="1525" max="1525" width="7.28125" style="0" customWidth="1"/>
    <col min="1526" max="1526" width="23.57421875" style="0" customWidth="1"/>
    <col min="1527" max="1527" width="26.00390625" style="0" customWidth="1"/>
    <col min="1776" max="1776" width="25.8515625" style="0" customWidth="1"/>
    <col min="1777" max="1777" width="11.8515625" style="0" customWidth="1"/>
    <col min="1778" max="1778" width="32.421875" style="0" customWidth="1"/>
    <col min="1779" max="1779" width="13.57421875" style="0" customWidth="1"/>
    <col min="1780" max="1780" width="12.7109375" style="0" customWidth="1"/>
    <col min="1781" max="1781" width="7.28125" style="0" customWidth="1"/>
    <col min="1782" max="1782" width="23.57421875" style="0" customWidth="1"/>
    <col min="1783" max="1783" width="26.00390625" style="0" customWidth="1"/>
    <col min="2032" max="2032" width="25.8515625" style="0" customWidth="1"/>
    <col min="2033" max="2033" width="11.8515625" style="0" customWidth="1"/>
    <col min="2034" max="2034" width="32.421875" style="0" customWidth="1"/>
    <col min="2035" max="2035" width="13.57421875" style="0" customWidth="1"/>
    <col min="2036" max="2036" width="12.7109375" style="0" customWidth="1"/>
    <col min="2037" max="2037" width="7.28125" style="0" customWidth="1"/>
    <col min="2038" max="2038" width="23.57421875" style="0" customWidth="1"/>
    <col min="2039" max="2039" width="26.00390625" style="0" customWidth="1"/>
    <col min="2288" max="2288" width="25.8515625" style="0" customWidth="1"/>
    <col min="2289" max="2289" width="11.8515625" style="0" customWidth="1"/>
    <col min="2290" max="2290" width="32.421875" style="0" customWidth="1"/>
    <col min="2291" max="2291" width="13.57421875" style="0" customWidth="1"/>
    <col min="2292" max="2292" width="12.7109375" style="0" customWidth="1"/>
    <col min="2293" max="2293" width="7.28125" style="0" customWidth="1"/>
    <col min="2294" max="2294" width="23.57421875" style="0" customWidth="1"/>
    <col min="2295" max="2295" width="26.00390625" style="0" customWidth="1"/>
    <col min="2544" max="2544" width="25.8515625" style="0" customWidth="1"/>
    <col min="2545" max="2545" width="11.8515625" style="0" customWidth="1"/>
    <col min="2546" max="2546" width="32.421875" style="0" customWidth="1"/>
    <col min="2547" max="2547" width="13.57421875" style="0" customWidth="1"/>
    <col min="2548" max="2548" width="12.7109375" style="0" customWidth="1"/>
    <col min="2549" max="2549" width="7.28125" style="0" customWidth="1"/>
    <col min="2550" max="2550" width="23.57421875" style="0" customWidth="1"/>
    <col min="2551" max="2551" width="26.00390625" style="0" customWidth="1"/>
    <col min="2800" max="2800" width="25.8515625" style="0" customWidth="1"/>
    <col min="2801" max="2801" width="11.8515625" style="0" customWidth="1"/>
    <col min="2802" max="2802" width="32.421875" style="0" customWidth="1"/>
    <col min="2803" max="2803" width="13.57421875" style="0" customWidth="1"/>
    <col min="2804" max="2804" width="12.7109375" style="0" customWidth="1"/>
    <col min="2805" max="2805" width="7.28125" style="0" customWidth="1"/>
    <col min="2806" max="2806" width="23.57421875" style="0" customWidth="1"/>
    <col min="2807" max="2807" width="26.00390625" style="0" customWidth="1"/>
    <col min="3056" max="3056" width="25.8515625" style="0" customWidth="1"/>
    <col min="3057" max="3057" width="11.8515625" style="0" customWidth="1"/>
    <col min="3058" max="3058" width="32.421875" style="0" customWidth="1"/>
    <col min="3059" max="3059" width="13.57421875" style="0" customWidth="1"/>
    <col min="3060" max="3060" width="12.7109375" style="0" customWidth="1"/>
    <col min="3061" max="3061" width="7.28125" style="0" customWidth="1"/>
    <col min="3062" max="3062" width="23.57421875" style="0" customWidth="1"/>
    <col min="3063" max="3063" width="26.00390625" style="0" customWidth="1"/>
    <col min="3312" max="3312" width="25.8515625" style="0" customWidth="1"/>
    <col min="3313" max="3313" width="11.8515625" style="0" customWidth="1"/>
    <col min="3314" max="3314" width="32.421875" style="0" customWidth="1"/>
    <col min="3315" max="3315" width="13.57421875" style="0" customWidth="1"/>
    <col min="3316" max="3316" width="12.7109375" style="0" customWidth="1"/>
    <col min="3317" max="3317" width="7.28125" style="0" customWidth="1"/>
    <col min="3318" max="3318" width="23.57421875" style="0" customWidth="1"/>
    <col min="3319" max="3319" width="26.00390625" style="0" customWidth="1"/>
    <col min="3568" max="3568" width="25.8515625" style="0" customWidth="1"/>
    <col min="3569" max="3569" width="11.8515625" style="0" customWidth="1"/>
    <col min="3570" max="3570" width="32.421875" style="0" customWidth="1"/>
    <col min="3571" max="3571" width="13.57421875" style="0" customWidth="1"/>
    <col min="3572" max="3572" width="12.7109375" style="0" customWidth="1"/>
    <col min="3573" max="3573" width="7.28125" style="0" customWidth="1"/>
    <col min="3574" max="3574" width="23.57421875" style="0" customWidth="1"/>
    <col min="3575" max="3575" width="26.00390625" style="0" customWidth="1"/>
    <col min="3824" max="3824" width="25.8515625" style="0" customWidth="1"/>
    <col min="3825" max="3825" width="11.8515625" style="0" customWidth="1"/>
    <col min="3826" max="3826" width="32.421875" style="0" customWidth="1"/>
    <col min="3827" max="3827" width="13.57421875" style="0" customWidth="1"/>
    <col min="3828" max="3828" width="12.7109375" style="0" customWidth="1"/>
    <col min="3829" max="3829" width="7.28125" style="0" customWidth="1"/>
    <col min="3830" max="3830" width="23.57421875" style="0" customWidth="1"/>
    <col min="3831" max="3831" width="26.00390625" style="0" customWidth="1"/>
    <col min="4080" max="4080" width="25.8515625" style="0" customWidth="1"/>
    <col min="4081" max="4081" width="11.8515625" style="0" customWidth="1"/>
    <col min="4082" max="4082" width="32.421875" style="0" customWidth="1"/>
    <col min="4083" max="4083" width="13.57421875" style="0" customWidth="1"/>
    <col min="4084" max="4084" width="12.7109375" style="0" customWidth="1"/>
    <col min="4085" max="4085" width="7.28125" style="0" customWidth="1"/>
    <col min="4086" max="4086" width="23.57421875" style="0" customWidth="1"/>
    <col min="4087" max="4087" width="26.00390625" style="0" customWidth="1"/>
    <col min="4336" max="4336" width="25.8515625" style="0" customWidth="1"/>
    <col min="4337" max="4337" width="11.8515625" style="0" customWidth="1"/>
    <col min="4338" max="4338" width="32.421875" style="0" customWidth="1"/>
    <col min="4339" max="4339" width="13.57421875" style="0" customWidth="1"/>
    <col min="4340" max="4340" width="12.7109375" style="0" customWidth="1"/>
    <col min="4341" max="4341" width="7.28125" style="0" customWidth="1"/>
    <col min="4342" max="4342" width="23.57421875" style="0" customWidth="1"/>
    <col min="4343" max="4343" width="26.00390625" style="0" customWidth="1"/>
    <col min="4592" max="4592" width="25.8515625" style="0" customWidth="1"/>
    <col min="4593" max="4593" width="11.8515625" style="0" customWidth="1"/>
    <col min="4594" max="4594" width="32.421875" style="0" customWidth="1"/>
    <col min="4595" max="4595" width="13.57421875" style="0" customWidth="1"/>
    <col min="4596" max="4596" width="12.7109375" style="0" customWidth="1"/>
    <col min="4597" max="4597" width="7.28125" style="0" customWidth="1"/>
    <col min="4598" max="4598" width="23.57421875" style="0" customWidth="1"/>
    <col min="4599" max="4599" width="26.00390625" style="0" customWidth="1"/>
    <col min="4848" max="4848" width="25.8515625" style="0" customWidth="1"/>
    <col min="4849" max="4849" width="11.8515625" style="0" customWidth="1"/>
    <col min="4850" max="4850" width="32.421875" style="0" customWidth="1"/>
    <col min="4851" max="4851" width="13.57421875" style="0" customWidth="1"/>
    <col min="4852" max="4852" width="12.7109375" style="0" customWidth="1"/>
    <col min="4853" max="4853" width="7.28125" style="0" customWidth="1"/>
    <col min="4854" max="4854" width="23.57421875" style="0" customWidth="1"/>
    <col min="4855" max="4855" width="26.00390625" style="0" customWidth="1"/>
    <col min="5104" max="5104" width="25.8515625" style="0" customWidth="1"/>
    <col min="5105" max="5105" width="11.8515625" style="0" customWidth="1"/>
    <col min="5106" max="5106" width="32.421875" style="0" customWidth="1"/>
    <col min="5107" max="5107" width="13.57421875" style="0" customWidth="1"/>
    <col min="5108" max="5108" width="12.7109375" style="0" customWidth="1"/>
    <col min="5109" max="5109" width="7.28125" style="0" customWidth="1"/>
    <col min="5110" max="5110" width="23.57421875" style="0" customWidth="1"/>
    <col min="5111" max="5111" width="26.00390625" style="0" customWidth="1"/>
    <col min="5360" max="5360" width="25.8515625" style="0" customWidth="1"/>
    <col min="5361" max="5361" width="11.8515625" style="0" customWidth="1"/>
    <col min="5362" max="5362" width="32.421875" style="0" customWidth="1"/>
    <col min="5363" max="5363" width="13.57421875" style="0" customWidth="1"/>
    <col min="5364" max="5364" width="12.7109375" style="0" customWidth="1"/>
    <col min="5365" max="5365" width="7.28125" style="0" customWidth="1"/>
    <col min="5366" max="5366" width="23.57421875" style="0" customWidth="1"/>
    <col min="5367" max="5367" width="26.00390625" style="0" customWidth="1"/>
    <col min="5616" max="5616" width="25.8515625" style="0" customWidth="1"/>
    <col min="5617" max="5617" width="11.8515625" style="0" customWidth="1"/>
    <col min="5618" max="5618" width="32.421875" style="0" customWidth="1"/>
    <col min="5619" max="5619" width="13.57421875" style="0" customWidth="1"/>
    <col min="5620" max="5620" width="12.7109375" style="0" customWidth="1"/>
    <col min="5621" max="5621" width="7.28125" style="0" customWidth="1"/>
    <col min="5622" max="5622" width="23.57421875" style="0" customWidth="1"/>
    <col min="5623" max="5623" width="26.00390625" style="0" customWidth="1"/>
    <col min="5872" max="5872" width="25.8515625" style="0" customWidth="1"/>
    <col min="5873" max="5873" width="11.8515625" style="0" customWidth="1"/>
    <col min="5874" max="5874" width="32.421875" style="0" customWidth="1"/>
    <col min="5875" max="5875" width="13.57421875" style="0" customWidth="1"/>
    <col min="5876" max="5876" width="12.7109375" style="0" customWidth="1"/>
    <col min="5877" max="5877" width="7.28125" style="0" customWidth="1"/>
    <col min="5878" max="5878" width="23.57421875" style="0" customWidth="1"/>
    <col min="5879" max="5879" width="26.00390625" style="0" customWidth="1"/>
    <col min="6128" max="6128" width="25.8515625" style="0" customWidth="1"/>
    <col min="6129" max="6129" width="11.8515625" style="0" customWidth="1"/>
    <col min="6130" max="6130" width="32.421875" style="0" customWidth="1"/>
    <col min="6131" max="6131" width="13.57421875" style="0" customWidth="1"/>
    <col min="6132" max="6132" width="12.7109375" style="0" customWidth="1"/>
    <col min="6133" max="6133" width="7.28125" style="0" customWidth="1"/>
    <col min="6134" max="6134" width="23.57421875" style="0" customWidth="1"/>
    <col min="6135" max="6135" width="26.00390625" style="0" customWidth="1"/>
    <col min="6384" max="6384" width="25.8515625" style="0" customWidth="1"/>
    <col min="6385" max="6385" width="11.8515625" style="0" customWidth="1"/>
    <col min="6386" max="6386" width="32.421875" style="0" customWidth="1"/>
    <col min="6387" max="6387" width="13.57421875" style="0" customWidth="1"/>
    <col min="6388" max="6388" width="12.7109375" style="0" customWidth="1"/>
    <col min="6389" max="6389" width="7.28125" style="0" customWidth="1"/>
    <col min="6390" max="6390" width="23.57421875" style="0" customWidth="1"/>
    <col min="6391" max="6391" width="26.00390625" style="0" customWidth="1"/>
    <col min="6640" max="6640" width="25.8515625" style="0" customWidth="1"/>
    <col min="6641" max="6641" width="11.8515625" style="0" customWidth="1"/>
    <col min="6642" max="6642" width="32.421875" style="0" customWidth="1"/>
    <col min="6643" max="6643" width="13.57421875" style="0" customWidth="1"/>
    <col min="6644" max="6644" width="12.7109375" style="0" customWidth="1"/>
    <col min="6645" max="6645" width="7.28125" style="0" customWidth="1"/>
    <col min="6646" max="6646" width="23.57421875" style="0" customWidth="1"/>
    <col min="6647" max="6647" width="26.00390625" style="0" customWidth="1"/>
    <col min="6896" max="6896" width="25.8515625" style="0" customWidth="1"/>
    <col min="6897" max="6897" width="11.8515625" style="0" customWidth="1"/>
    <col min="6898" max="6898" width="32.421875" style="0" customWidth="1"/>
    <col min="6899" max="6899" width="13.57421875" style="0" customWidth="1"/>
    <col min="6900" max="6900" width="12.7109375" style="0" customWidth="1"/>
    <col min="6901" max="6901" width="7.28125" style="0" customWidth="1"/>
    <col min="6902" max="6902" width="23.57421875" style="0" customWidth="1"/>
    <col min="6903" max="6903" width="26.00390625" style="0" customWidth="1"/>
    <col min="7152" max="7152" width="25.8515625" style="0" customWidth="1"/>
    <col min="7153" max="7153" width="11.8515625" style="0" customWidth="1"/>
    <col min="7154" max="7154" width="32.421875" style="0" customWidth="1"/>
    <col min="7155" max="7155" width="13.57421875" style="0" customWidth="1"/>
    <col min="7156" max="7156" width="12.7109375" style="0" customWidth="1"/>
    <col min="7157" max="7157" width="7.28125" style="0" customWidth="1"/>
    <col min="7158" max="7158" width="23.57421875" style="0" customWidth="1"/>
    <col min="7159" max="7159" width="26.00390625" style="0" customWidth="1"/>
    <col min="7408" max="7408" width="25.8515625" style="0" customWidth="1"/>
    <col min="7409" max="7409" width="11.8515625" style="0" customWidth="1"/>
    <col min="7410" max="7410" width="32.421875" style="0" customWidth="1"/>
    <col min="7411" max="7411" width="13.57421875" style="0" customWidth="1"/>
    <col min="7412" max="7412" width="12.7109375" style="0" customWidth="1"/>
    <col min="7413" max="7413" width="7.28125" style="0" customWidth="1"/>
    <col min="7414" max="7414" width="23.57421875" style="0" customWidth="1"/>
    <col min="7415" max="7415" width="26.00390625" style="0" customWidth="1"/>
    <col min="7664" max="7664" width="25.8515625" style="0" customWidth="1"/>
    <col min="7665" max="7665" width="11.8515625" style="0" customWidth="1"/>
    <col min="7666" max="7666" width="32.421875" style="0" customWidth="1"/>
    <col min="7667" max="7667" width="13.57421875" style="0" customWidth="1"/>
    <col min="7668" max="7668" width="12.7109375" style="0" customWidth="1"/>
    <col min="7669" max="7669" width="7.28125" style="0" customWidth="1"/>
    <col min="7670" max="7670" width="23.57421875" style="0" customWidth="1"/>
    <col min="7671" max="7671" width="26.00390625" style="0" customWidth="1"/>
    <col min="7920" max="7920" width="25.8515625" style="0" customWidth="1"/>
    <col min="7921" max="7921" width="11.8515625" style="0" customWidth="1"/>
    <col min="7922" max="7922" width="32.421875" style="0" customWidth="1"/>
    <col min="7923" max="7923" width="13.57421875" style="0" customWidth="1"/>
    <col min="7924" max="7924" width="12.7109375" style="0" customWidth="1"/>
    <col min="7925" max="7925" width="7.28125" style="0" customWidth="1"/>
    <col min="7926" max="7926" width="23.57421875" style="0" customWidth="1"/>
    <col min="7927" max="7927" width="26.00390625" style="0" customWidth="1"/>
    <col min="8176" max="8176" width="25.8515625" style="0" customWidth="1"/>
    <col min="8177" max="8177" width="11.8515625" style="0" customWidth="1"/>
    <col min="8178" max="8178" width="32.421875" style="0" customWidth="1"/>
    <col min="8179" max="8179" width="13.57421875" style="0" customWidth="1"/>
    <col min="8180" max="8180" width="12.7109375" style="0" customWidth="1"/>
    <col min="8181" max="8181" width="7.28125" style="0" customWidth="1"/>
    <col min="8182" max="8182" width="23.57421875" style="0" customWidth="1"/>
    <col min="8183" max="8183" width="26.00390625" style="0" customWidth="1"/>
    <col min="8432" max="8432" width="25.8515625" style="0" customWidth="1"/>
    <col min="8433" max="8433" width="11.8515625" style="0" customWidth="1"/>
    <col min="8434" max="8434" width="32.421875" style="0" customWidth="1"/>
    <col min="8435" max="8435" width="13.57421875" style="0" customWidth="1"/>
    <col min="8436" max="8436" width="12.7109375" style="0" customWidth="1"/>
    <col min="8437" max="8437" width="7.28125" style="0" customWidth="1"/>
    <col min="8438" max="8438" width="23.57421875" style="0" customWidth="1"/>
    <col min="8439" max="8439" width="26.00390625" style="0" customWidth="1"/>
    <col min="8688" max="8688" width="25.8515625" style="0" customWidth="1"/>
    <col min="8689" max="8689" width="11.8515625" style="0" customWidth="1"/>
    <col min="8690" max="8690" width="32.421875" style="0" customWidth="1"/>
    <col min="8691" max="8691" width="13.57421875" style="0" customWidth="1"/>
    <col min="8692" max="8692" width="12.7109375" style="0" customWidth="1"/>
    <col min="8693" max="8693" width="7.28125" style="0" customWidth="1"/>
    <col min="8694" max="8694" width="23.57421875" style="0" customWidth="1"/>
    <col min="8695" max="8695" width="26.00390625" style="0" customWidth="1"/>
    <col min="8944" max="8944" width="25.8515625" style="0" customWidth="1"/>
    <col min="8945" max="8945" width="11.8515625" style="0" customWidth="1"/>
    <col min="8946" max="8946" width="32.421875" style="0" customWidth="1"/>
    <col min="8947" max="8947" width="13.57421875" style="0" customWidth="1"/>
    <col min="8948" max="8948" width="12.7109375" style="0" customWidth="1"/>
    <col min="8949" max="8949" width="7.28125" style="0" customWidth="1"/>
    <col min="8950" max="8950" width="23.57421875" style="0" customWidth="1"/>
    <col min="8951" max="8951" width="26.00390625" style="0" customWidth="1"/>
    <col min="9200" max="9200" width="25.8515625" style="0" customWidth="1"/>
    <col min="9201" max="9201" width="11.8515625" style="0" customWidth="1"/>
    <col min="9202" max="9202" width="32.421875" style="0" customWidth="1"/>
    <col min="9203" max="9203" width="13.57421875" style="0" customWidth="1"/>
    <col min="9204" max="9204" width="12.7109375" style="0" customWidth="1"/>
    <col min="9205" max="9205" width="7.28125" style="0" customWidth="1"/>
    <col min="9206" max="9206" width="23.57421875" style="0" customWidth="1"/>
    <col min="9207" max="9207" width="26.00390625" style="0" customWidth="1"/>
    <col min="9456" max="9456" width="25.8515625" style="0" customWidth="1"/>
    <col min="9457" max="9457" width="11.8515625" style="0" customWidth="1"/>
    <col min="9458" max="9458" width="32.421875" style="0" customWidth="1"/>
    <col min="9459" max="9459" width="13.57421875" style="0" customWidth="1"/>
    <col min="9460" max="9460" width="12.7109375" style="0" customWidth="1"/>
    <col min="9461" max="9461" width="7.28125" style="0" customWidth="1"/>
    <col min="9462" max="9462" width="23.57421875" style="0" customWidth="1"/>
    <col min="9463" max="9463" width="26.00390625" style="0" customWidth="1"/>
    <col min="9712" max="9712" width="25.8515625" style="0" customWidth="1"/>
    <col min="9713" max="9713" width="11.8515625" style="0" customWidth="1"/>
    <col min="9714" max="9714" width="32.421875" style="0" customWidth="1"/>
    <col min="9715" max="9715" width="13.57421875" style="0" customWidth="1"/>
    <col min="9716" max="9716" width="12.7109375" style="0" customWidth="1"/>
    <col min="9717" max="9717" width="7.28125" style="0" customWidth="1"/>
    <col min="9718" max="9718" width="23.57421875" style="0" customWidth="1"/>
    <col min="9719" max="9719" width="26.00390625" style="0" customWidth="1"/>
    <col min="9968" max="9968" width="25.8515625" style="0" customWidth="1"/>
    <col min="9969" max="9969" width="11.8515625" style="0" customWidth="1"/>
    <col min="9970" max="9970" width="32.421875" style="0" customWidth="1"/>
    <col min="9971" max="9971" width="13.57421875" style="0" customWidth="1"/>
    <col min="9972" max="9972" width="12.7109375" style="0" customWidth="1"/>
    <col min="9973" max="9973" width="7.28125" style="0" customWidth="1"/>
    <col min="9974" max="9974" width="23.57421875" style="0" customWidth="1"/>
    <col min="9975" max="9975" width="26.00390625" style="0" customWidth="1"/>
    <col min="10224" max="10224" width="25.8515625" style="0" customWidth="1"/>
    <col min="10225" max="10225" width="11.8515625" style="0" customWidth="1"/>
    <col min="10226" max="10226" width="32.421875" style="0" customWidth="1"/>
    <col min="10227" max="10227" width="13.57421875" style="0" customWidth="1"/>
    <col min="10228" max="10228" width="12.7109375" style="0" customWidth="1"/>
    <col min="10229" max="10229" width="7.28125" style="0" customWidth="1"/>
    <col min="10230" max="10230" width="23.57421875" style="0" customWidth="1"/>
    <col min="10231" max="10231" width="26.00390625" style="0" customWidth="1"/>
    <col min="10480" max="10480" width="25.8515625" style="0" customWidth="1"/>
    <col min="10481" max="10481" width="11.8515625" style="0" customWidth="1"/>
    <col min="10482" max="10482" width="32.421875" style="0" customWidth="1"/>
    <col min="10483" max="10483" width="13.57421875" style="0" customWidth="1"/>
    <col min="10484" max="10484" width="12.7109375" style="0" customWidth="1"/>
    <col min="10485" max="10485" width="7.28125" style="0" customWidth="1"/>
    <col min="10486" max="10486" width="23.57421875" style="0" customWidth="1"/>
    <col min="10487" max="10487" width="26.00390625" style="0" customWidth="1"/>
    <col min="10736" max="10736" width="25.8515625" style="0" customWidth="1"/>
    <col min="10737" max="10737" width="11.8515625" style="0" customWidth="1"/>
    <col min="10738" max="10738" width="32.421875" style="0" customWidth="1"/>
    <col min="10739" max="10739" width="13.57421875" style="0" customWidth="1"/>
    <col min="10740" max="10740" width="12.7109375" style="0" customWidth="1"/>
    <col min="10741" max="10741" width="7.28125" style="0" customWidth="1"/>
    <col min="10742" max="10742" width="23.57421875" style="0" customWidth="1"/>
    <col min="10743" max="10743" width="26.00390625" style="0" customWidth="1"/>
    <col min="10992" max="10992" width="25.8515625" style="0" customWidth="1"/>
    <col min="10993" max="10993" width="11.8515625" style="0" customWidth="1"/>
    <col min="10994" max="10994" width="32.421875" style="0" customWidth="1"/>
    <col min="10995" max="10995" width="13.57421875" style="0" customWidth="1"/>
    <col min="10996" max="10996" width="12.7109375" style="0" customWidth="1"/>
    <col min="10997" max="10997" width="7.28125" style="0" customWidth="1"/>
    <col min="10998" max="10998" width="23.57421875" style="0" customWidth="1"/>
    <col min="10999" max="10999" width="26.00390625" style="0" customWidth="1"/>
    <col min="11248" max="11248" width="25.8515625" style="0" customWidth="1"/>
    <col min="11249" max="11249" width="11.8515625" style="0" customWidth="1"/>
    <col min="11250" max="11250" width="32.421875" style="0" customWidth="1"/>
    <col min="11251" max="11251" width="13.57421875" style="0" customWidth="1"/>
    <col min="11252" max="11252" width="12.7109375" style="0" customWidth="1"/>
    <col min="11253" max="11253" width="7.28125" style="0" customWidth="1"/>
    <col min="11254" max="11254" width="23.57421875" style="0" customWidth="1"/>
    <col min="11255" max="11255" width="26.00390625" style="0" customWidth="1"/>
    <col min="11504" max="11504" width="25.8515625" style="0" customWidth="1"/>
    <col min="11505" max="11505" width="11.8515625" style="0" customWidth="1"/>
    <col min="11506" max="11506" width="32.421875" style="0" customWidth="1"/>
    <col min="11507" max="11507" width="13.57421875" style="0" customWidth="1"/>
    <col min="11508" max="11508" width="12.7109375" style="0" customWidth="1"/>
    <col min="11509" max="11509" width="7.28125" style="0" customWidth="1"/>
    <col min="11510" max="11510" width="23.57421875" style="0" customWidth="1"/>
    <col min="11511" max="11511" width="26.00390625" style="0" customWidth="1"/>
    <col min="11760" max="11760" width="25.8515625" style="0" customWidth="1"/>
    <col min="11761" max="11761" width="11.8515625" style="0" customWidth="1"/>
    <col min="11762" max="11762" width="32.421875" style="0" customWidth="1"/>
    <col min="11763" max="11763" width="13.57421875" style="0" customWidth="1"/>
    <col min="11764" max="11764" width="12.7109375" style="0" customWidth="1"/>
    <col min="11765" max="11765" width="7.28125" style="0" customWidth="1"/>
    <col min="11766" max="11766" width="23.57421875" style="0" customWidth="1"/>
    <col min="11767" max="11767" width="26.00390625" style="0" customWidth="1"/>
    <col min="12016" max="12016" width="25.8515625" style="0" customWidth="1"/>
    <col min="12017" max="12017" width="11.8515625" style="0" customWidth="1"/>
    <col min="12018" max="12018" width="32.421875" style="0" customWidth="1"/>
    <col min="12019" max="12019" width="13.57421875" style="0" customWidth="1"/>
    <col min="12020" max="12020" width="12.7109375" style="0" customWidth="1"/>
    <col min="12021" max="12021" width="7.28125" style="0" customWidth="1"/>
    <col min="12022" max="12022" width="23.57421875" style="0" customWidth="1"/>
    <col min="12023" max="12023" width="26.00390625" style="0" customWidth="1"/>
    <col min="12272" max="12272" width="25.8515625" style="0" customWidth="1"/>
    <col min="12273" max="12273" width="11.8515625" style="0" customWidth="1"/>
    <col min="12274" max="12274" width="32.421875" style="0" customWidth="1"/>
    <col min="12275" max="12275" width="13.57421875" style="0" customWidth="1"/>
    <col min="12276" max="12276" width="12.7109375" style="0" customWidth="1"/>
    <col min="12277" max="12277" width="7.28125" style="0" customWidth="1"/>
    <col min="12278" max="12278" width="23.57421875" style="0" customWidth="1"/>
    <col min="12279" max="12279" width="26.00390625" style="0" customWidth="1"/>
    <col min="12528" max="12528" width="25.8515625" style="0" customWidth="1"/>
    <col min="12529" max="12529" width="11.8515625" style="0" customWidth="1"/>
    <col min="12530" max="12530" width="32.421875" style="0" customWidth="1"/>
    <col min="12531" max="12531" width="13.57421875" style="0" customWidth="1"/>
    <col min="12532" max="12532" width="12.7109375" style="0" customWidth="1"/>
    <col min="12533" max="12533" width="7.28125" style="0" customWidth="1"/>
    <col min="12534" max="12534" width="23.57421875" style="0" customWidth="1"/>
    <col min="12535" max="12535" width="26.00390625" style="0" customWidth="1"/>
    <col min="12784" max="12784" width="25.8515625" style="0" customWidth="1"/>
    <col min="12785" max="12785" width="11.8515625" style="0" customWidth="1"/>
    <col min="12786" max="12786" width="32.421875" style="0" customWidth="1"/>
    <col min="12787" max="12787" width="13.57421875" style="0" customWidth="1"/>
    <col min="12788" max="12788" width="12.7109375" style="0" customWidth="1"/>
    <col min="12789" max="12789" width="7.28125" style="0" customWidth="1"/>
    <col min="12790" max="12790" width="23.57421875" style="0" customWidth="1"/>
    <col min="12791" max="12791" width="26.00390625" style="0" customWidth="1"/>
    <col min="13040" max="13040" width="25.8515625" style="0" customWidth="1"/>
    <col min="13041" max="13041" width="11.8515625" style="0" customWidth="1"/>
    <col min="13042" max="13042" width="32.421875" style="0" customWidth="1"/>
    <col min="13043" max="13043" width="13.57421875" style="0" customWidth="1"/>
    <col min="13044" max="13044" width="12.7109375" style="0" customWidth="1"/>
    <col min="13045" max="13045" width="7.28125" style="0" customWidth="1"/>
    <col min="13046" max="13046" width="23.57421875" style="0" customWidth="1"/>
    <col min="13047" max="13047" width="26.00390625" style="0" customWidth="1"/>
    <col min="13296" max="13296" width="25.8515625" style="0" customWidth="1"/>
    <col min="13297" max="13297" width="11.8515625" style="0" customWidth="1"/>
    <col min="13298" max="13298" width="32.421875" style="0" customWidth="1"/>
    <col min="13299" max="13299" width="13.57421875" style="0" customWidth="1"/>
    <col min="13300" max="13300" width="12.7109375" style="0" customWidth="1"/>
    <col min="13301" max="13301" width="7.28125" style="0" customWidth="1"/>
    <col min="13302" max="13302" width="23.57421875" style="0" customWidth="1"/>
    <col min="13303" max="13303" width="26.00390625" style="0" customWidth="1"/>
    <col min="13552" max="13552" width="25.8515625" style="0" customWidth="1"/>
    <col min="13553" max="13553" width="11.8515625" style="0" customWidth="1"/>
    <col min="13554" max="13554" width="32.421875" style="0" customWidth="1"/>
    <col min="13555" max="13555" width="13.57421875" style="0" customWidth="1"/>
    <col min="13556" max="13556" width="12.7109375" style="0" customWidth="1"/>
    <col min="13557" max="13557" width="7.28125" style="0" customWidth="1"/>
    <col min="13558" max="13558" width="23.57421875" style="0" customWidth="1"/>
    <col min="13559" max="13559" width="26.00390625" style="0" customWidth="1"/>
    <col min="13808" max="13808" width="25.8515625" style="0" customWidth="1"/>
    <col min="13809" max="13809" width="11.8515625" style="0" customWidth="1"/>
    <col min="13810" max="13810" width="32.421875" style="0" customWidth="1"/>
    <col min="13811" max="13811" width="13.57421875" style="0" customWidth="1"/>
    <col min="13812" max="13812" width="12.7109375" style="0" customWidth="1"/>
    <col min="13813" max="13813" width="7.28125" style="0" customWidth="1"/>
    <col min="13814" max="13814" width="23.57421875" style="0" customWidth="1"/>
    <col min="13815" max="13815" width="26.00390625" style="0" customWidth="1"/>
    <col min="14064" max="14064" width="25.8515625" style="0" customWidth="1"/>
    <col min="14065" max="14065" width="11.8515625" style="0" customWidth="1"/>
    <col min="14066" max="14066" width="32.421875" style="0" customWidth="1"/>
    <col min="14067" max="14067" width="13.57421875" style="0" customWidth="1"/>
    <col min="14068" max="14068" width="12.7109375" style="0" customWidth="1"/>
    <col min="14069" max="14069" width="7.28125" style="0" customWidth="1"/>
    <col min="14070" max="14070" width="23.57421875" style="0" customWidth="1"/>
    <col min="14071" max="14071" width="26.00390625" style="0" customWidth="1"/>
    <col min="14320" max="14320" width="25.8515625" style="0" customWidth="1"/>
    <col min="14321" max="14321" width="11.8515625" style="0" customWidth="1"/>
    <col min="14322" max="14322" width="32.421875" style="0" customWidth="1"/>
    <col min="14323" max="14323" width="13.57421875" style="0" customWidth="1"/>
    <col min="14324" max="14324" width="12.7109375" style="0" customWidth="1"/>
    <col min="14325" max="14325" width="7.28125" style="0" customWidth="1"/>
    <col min="14326" max="14326" width="23.57421875" style="0" customWidth="1"/>
    <col min="14327" max="14327" width="26.00390625" style="0" customWidth="1"/>
    <col min="14576" max="14576" width="25.8515625" style="0" customWidth="1"/>
    <col min="14577" max="14577" width="11.8515625" style="0" customWidth="1"/>
    <col min="14578" max="14578" width="32.421875" style="0" customWidth="1"/>
    <col min="14579" max="14579" width="13.57421875" style="0" customWidth="1"/>
    <col min="14580" max="14580" width="12.7109375" style="0" customWidth="1"/>
    <col min="14581" max="14581" width="7.28125" style="0" customWidth="1"/>
    <col min="14582" max="14582" width="23.57421875" style="0" customWidth="1"/>
    <col min="14583" max="14583" width="26.00390625" style="0" customWidth="1"/>
    <col min="14832" max="14832" width="25.8515625" style="0" customWidth="1"/>
    <col min="14833" max="14833" width="11.8515625" style="0" customWidth="1"/>
    <col min="14834" max="14834" width="32.421875" style="0" customWidth="1"/>
    <col min="14835" max="14835" width="13.57421875" style="0" customWidth="1"/>
    <col min="14836" max="14836" width="12.7109375" style="0" customWidth="1"/>
    <col min="14837" max="14837" width="7.28125" style="0" customWidth="1"/>
    <col min="14838" max="14838" width="23.57421875" style="0" customWidth="1"/>
    <col min="14839" max="14839" width="26.00390625" style="0" customWidth="1"/>
    <col min="15088" max="15088" width="25.8515625" style="0" customWidth="1"/>
    <col min="15089" max="15089" width="11.8515625" style="0" customWidth="1"/>
    <col min="15090" max="15090" width="32.421875" style="0" customWidth="1"/>
    <col min="15091" max="15091" width="13.57421875" style="0" customWidth="1"/>
    <col min="15092" max="15092" width="12.7109375" style="0" customWidth="1"/>
    <col min="15093" max="15093" width="7.28125" style="0" customWidth="1"/>
    <col min="15094" max="15094" width="23.57421875" style="0" customWidth="1"/>
    <col min="15095" max="15095" width="26.00390625" style="0" customWidth="1"/>
    <col min="15344" max="15344" width="25.8515625" style="0" customWidth="1"/>
    <col min="15345" max="15345" width="11.8515625" style="0" customWidth="1"/>
    <col min="15346" max="15346" width="32.421875" style="0" customWidth="1"/>
    <col min="15347" max="15347" width="13.57421875" style="0" customWidth="1"/>
    <col min="15348" max="15348" width="12.7109375" style="0" customWidth="1"/>
    <col min="15349" max="15349" width="7.28125" style="0" customWidth="1"/>
    <col min="15350" max="15350" width="23.57421875" style="0" customWidth="1"/>
    <col min="15351" max="15351" width="26.00390625" style="0" customWidth="1"/>
    <col min="15600" max="15600" width="25.8515625" style="0" customWidth="1"/>
    <col min="15601" max="15601" width="11.8515625" style="0" customWidth="1"/>
    <col min="15602" max="15602" width="32.421875" style="0" customWidth="1"/>
    <col min="15603" max="15603" width="13.57421875" style="0" customWidth="1"/>
    <col min="15604" max="15604" width="12.7109375" style="0" customWidth="1"/>
    <col min="15605" max="15605" width="7.28125" style="0" customWidth="1"/>
    <col min="15606" max="15606" width="23.57421875" style="0" customWidth="1"/>
    <col min="15607" max="15607" width="26.00390625" style="0" customWidth="1"/>
    <col min="15856" max="15856" width="25.8515625" style="0" customWidth="1"/>
    <col min="15857" max="15857" width="11.8515625" style="0" customWidth="1"/>
    <col min="15858" max="15858" width="32.421875" style="0" customWidth="1"/>
    <col min="15859" max="15859" width="13.57421875" style="0" customWidth="1"/>
    <col min="15860" max="15860" width="12.7109375" style="0" customWidth="1"/>
    <col min="15861" max="15861" width="7.28125" style="0" customWidth="1"/>
    <col min="15862" max="15862" width="23.57421875" style="0" customWidth="1"/>
    <col min="15863" max="15863" width="26.00390625" style="0" customWidth="1"/>
    <col min="16112" max="16112" width="25.8515625" style="0" customWidth="1"/>
    <col min="16113" max="16113" width="11.8515625" style="0" customWidth="1"/>
    <col min="16114" max="16114" width="32.421875" style="0" customWidth="1"/>
    <col min="16115" max="16115" width="13.57421875" style="0" customWidth="1"/>
    <col min="16116" max="16116" width="12.7109375" style="0" customWidth="1"/>
    <col min="16117" max="16117" width="7.28125" style="0" customWidth="1"/>
    <col min="16118" max="16118" width="23.57421875" style="0" customWidth="1"/>
    <col min="16119" max="16119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4" t="s">
        <v>71</v>
      </c>
      <c r="G1" s="35"/>
    </row>
    <row r="2" spans="1:7" ht="24.75" customHeight="1">
      <c r="A2" s="52" t="s">
        <v>73</v>
      </c>
      <c r="B2" s="28">
        <v>376</v>
      </c>
      <c r="C2" s="27" t="s">
        <v>112</v>
      </c>
      <c r="D2" s="60" t="s">
        <v>132</v>
      </c>
      <c r="E2" s="69">
        <v>39466.5</v>
      </c>
      <c r="F2" s="88">
        <v>39114</v>
      </c>
      <c r="G2" s="36" t="s">
        <v>90</v>
      </c>
    </row>
    <row r="3" spans="1:7" ht="23.25" customHeight="1">
      <c r="A3" s="52" t="s">
        <v>73</v>
      </c>
      <c r="B3" s="28" t="s">
        <v>72</v>
      </c>
      <c r="C3" s="51" t="s">
        <v>182</v>
      </c>
      <c r="D3" s="60" t="s">
        <v>63</v>
      </c>
      <c r="E3" s="69">
        <v>630.79</v>
      </c>
      <c r="F3" s="48">
        <v>5300082</v>
      </c>
      <c r="G3" s="36" t="s">
        <v>90</v>
      </c>
    </row>
    <row r="4" spans="1:7" ht="23.25" customHeight="1">
      <c r="A4" s="52" t="s">
        <v>73</v>
      </c>
      <c r="B4" s="28" t="s">
        <v>72</v>
      </c>
      <c r="C4" s="51" t="s">
        <v>182</v>
      </c>
      <c r="D4" s="60" t="s">
        <v>63</v>
      </c>
      <c r="E4" s="69">
        <v>1955.45</v>
      </c>
      <c r="F4" s="48">
        <v>5305549</v>
      </c>
      <c r="G4" s="36" t="s">
        <v>90</v>
      </c>
    </row>
    <row r="5" spans="1:7" ht="23.25" customHeight="1">
      <c r="A5" s="52" t="s">
        <v>73</v>
      </c>
      <c r="B5" s="28">
        <v>51</v>
      </c>
      <c r="C5" s="51" t="s">
        <v>211</v>
      </c>
      <c r="D5" s="60" t="s">
        <v>212</v>
      </c>
      <c r="E5" s="69">
        <v>4428.22</v>
      </c>
      <c r="F5" s="88">
        <v>39114</v>
      </c>
      <c r="G5" s="36" t="s">
        <v>90</v>
      </c>
    </row>
    <row r="6" spans="1:7" ht="23.25" customHeight="1">
      <c r="A6" s="52" t="s">
        <v>73</v>
      </c>
      <c r="B6" s="28" t="s">
        <v>72</v>
      </c>
      <c r="C6" s="51" t="s">
        <v>182</v>
      </c>
      <c r="D6" s="60" t="s">
        <v>63</v>
      </c>
      <c r="E6" s="69">
        <v>219.4</v>
      </c>
      <c r="F6" s="48">
        <v>5303380</v>
      </c>
      <c r="G6" s="36" t="s">
        <v>90</v>
      </c>
    </row>
    <row r="7" spans="1:7" ht="23.25" customHeight="1">
      <c r="A7" s="52" t="s">
        <v>73</v>
      </c>
      <c r="B7" s="28" t="s">
        <v>72</v>
      </c>
      <c r="C7" s="51" t="s">
        <v>182</v>
      </c>
      <c r="D7" s="60" t="s">
        <v>63</v>
      </c>
      <c r="E7" s="69">
        <v>70.78</v>
      </c>
      <c r="F7" s="48">
        <v>5307762</v>
      </c>
      <c r="G7" s="36" t="s">
        <v>90</v>
      </c>
    </row>
    <row r="8" spans="1:7" ht="23.25" customHeight="1">
      <c r="A8" s="52" t="s">
        <v>79</v>
      </c>
      <c r="B8" s="28">
        <v>4102</v>
      </c>
      <c r="C8" s="27" t="s">
        <v>111</v>
      </c>
      <c r="D8" s="60" t="s">
        <v>133</v>
      </c>
      <c r="E8" s="70">
        <v>12465.6</v>
      </c>
      <c r="F8" s="88">
        <v>39114</v>
      </c>
      <c r="G8" s="36" t="s">
        <v>90</v>
      </c>
    </row>
    <row r="9" spans="1:7" ht="23.25" customHeight="1">
      <c r="A9" s="52" t="s">
        <v>79</v>
      </c>
      <c r="B9" s="28">
        <v>4104</v>
      </c>
      <c r="C9" s="27" t="s">
        <v>111</v>
      </c>
      <c r="D9" s="60" t="s">
        <v>133</v>
      </c>
      <c r="E9" s="70">
        <v>5342.4</v>
      </c>
      <c r="F9" s="88">
        <v>39114</v>
      </c>
      <c r="G9" s="36" t="s">
        <v>90</v>
      </c>
    </row>
    <row r="10" spans="1:7" ht="23.25" customHeight="1">
      <c r="A10" s="52" t="s">
        <v>79</v>
      </c>
      <c r="B10" s="28">
        <v>212</v>
      </c>
      <c r="C10" s="27" t="s">
        <v>154</v>
      </c>
      <c r="D10" s="60" t="s">
        <v>155</v>
      </c>
      <c r="E10" s="70">
        <v>5013.84</v>
      </c>
      <c r="F10" s="88">
        <v>39114</v>
      </c>
      <c r="G10" s="36" t="s">
        <v>90</v>
      </c>
    </row>
    <row r="11" spans="1:7" ht="23.25" customHeight="1">
      <c r="A11" s="52" t="s">
        <v>79</v>
      </c>
      <c r="B11" s="28" t="s">
        <v>72</v>
      </c>
      <c r="C11" s="51" t="s">
        <v>182</v>
      </c>
      <c r="D11" s="60" t="s">
        <v>63</v>
      </c>
      <c r="E11" s="70">
        <v>80.14</v>
      </c>
      <c r="F11" s="48">
        <v>5308067</v>
      </c>
      <c r="G11" s="36" t="s">
        <v>90</v>
      </c>
    </row>
    <row r="12" spans="1:7" ht="23.25" customHeight="1">
      <c r="A12" s="52" t="s">
        <v>79</v>
      </c>
      <c r="B12" s="28" t="s">
        <v>72</v>
      </c>
      <c r="C12" s="51" t="s">
        <v>182</v>
      </c>
      <c r="D12" s="60" t="s">
        <v>63</v>
      </c>
      <c r="E12" s="70">
        <v>248.42</v>
      </c>
      <c r="F12" s="48">
        <v>5302272</v>
      </c>
      <c r="G12" s="36" t="s">
        <v>90</v>
      </c>
    </row>
    <row r="13" spans="1:7" ht="23.25" customHeight="1">
      <c r="A13" s="52" t="s">
        <v>80</v>
      </c>
      <c r="B13" s="28">
        <v>4497</v>
      </c>
      <c r="C13" s="51" t="s">
        <v>81</v>
      </c>
      <c r="D13" s="61" t="s">
        <v>134</v>
      </c>
      <c r="E13" s="70">
        <v>9962.95</v>
      </c>
      <c r="F13" s="88">
        <v>39114</v>
      </c>
      <c r="G13" s="36" t="s">
        <v>90</v>
      </c>
    </row>
    <row r="14" spans="1:7" ht="23.25" customHeight="1">
      <c r="A14" s="52" t="s">
        <v>80</v>
      </c>
      <c r="B14" s="28" t="s">
        <v>72</v>
      </c>
      <c r="C14" s="51" t="s">
        <v>182</v>
      </c>
      <c r="D14" s="60" t="s">
        <v>63</v>
      </c>
      <c r="E14" s="70">
        <v>159.24</v>
      </c>
      <c r="F14" s="48">
        <v>5309946</v>
      </c>
      <c r="G14" s="36" t="s">
        <v>90</v>
      </c>
    </row>
    <row r="15" spans="1:7" ht="23.25" customHeight="1">
      <c r="A15" s="52" t="s">
        <v>80</v>
      </c>
      <c r="B15" s="28" t="s">
        <v>72</v>
      </c>
      <c r="C15" s="51" t="s">
        <v>182</v>
      </c>
      <c r="D15" s="60" t="s">
        <v>63</v>
      </c>
      <c r="E15" s="70">
        <v>493.63</v>
      </c>
      <c r="F15" s="48">
        <v>5303595</v>
      </c>
      <c r="G15" s="36" t="s">
        <v>90</v>
      </c>
    </row>
    <row r="16" spans="1:7" ht="23.25" customHeight="1">
      <c r="A16" s="52" t="s">
        <v>80</v>
      </c>
      <c r="B16" s="28">
        <v>4498</v>
      </c>
      <c r="C16" s="51" t="s">
        <v>81</v>
      </c>
      <c r="D16" s="61" t="s">
        <v>134</v>
      </c>
      <c r="E16" s="70">
        <v>1056.24</v>
      </c>
      <c r="F16" s="88">
        <v>39114</v>
      </c>
      <c r="G16" s="36" t="s">
        <v>90</v>
      </c>
    </row>
    <row r="17" spans="1:7" ht="23.25" customHeight="1">
      <c r="A17" s="52" t="s">
        <v>80</v>
      </c>
      <c r="B17" s="28" t="s">
        <v>72</v>
      </c>
      <c r="C17" s="51" t="s">
        <v>182</v>
      </c>
      <c r="D17" s="60" t="s">
        <v>63</v>
      </c>
      <c r="E17" s="70">
        <v>16.88</v>
      </c>
      <c r="F17" s="48">
        <v>5304421</v>
      </c>
      <c r="G17" s="36" t="s">
        <v>90</v>
      </c>
    </row>
    <row r="18" spans="1:7" ht="23.25" customHeight="1">
      <c r="A18" s="52" t="s">
        <v>80</v>
      </c>
      <c r="B18" s="28" t="s">
        <v>72</v>
      </c>
      <c r="C18" s="51" t="s">
        <v>182</v>
      </c>
      <c r="D18" s="60" t="s">
        <v>63</v>
      </c>
      <c r="E18" s="70">
        <v>52.33</v>
      </c>
      <c r="F18" s="48">
        <v>5309066</v>
      </c>
      <c r="G18" s="36" t="s">
        <v>90</v>
      </c>
    </row>
    <row r="19" spans="1:7" ht="23.25" customHeight="1">
      <c r="A19" s="52" t="s">
        <v>80</v>
      </c>
      <c r="B19" s="28">
        <v>499</v>
      </c>
      <c r="C19" s="51" t="s">
        <v>81</v>
      </c>
      <c r="D19" s="61" t="s">
        <v>134</v>
      </c>
      <c r="E19" s="70">
        <v>352.08</v>
      </c>
      <c r="F19" s="88">
        <v>39114</v>
      </c>
      <c r="G19" s="36" t="s">
        <v>90</v>
      </c>
    </row>
    <row r="20" spans="1:7" ht="23.25" customHeight="1">
      <c r="A20" s="52" t="s">
        <v>80</v>
      </c>
      <c r="B20" s="28" t="s">
        <v>72</v>
      </c>
      <c r="C20" s="51" t="s">
        <v>182</v>
      </c>
      <c r="D20" s="60" t="s">
        <v>63</v>
      </c>
      <c r="E20" s="70">
        <v>5.63</v>
      </c>
      <c r="F20" s="48">
        <v>5304421</v>
      </c>
      <c r="G20" s="36" t="s">
        <v>90</v>
      </c>
    </row>
    <row r="21" spans="1:7" ht="23.25" customHeight="1">
      <c r="A21" s="52" t="s">
        <v>80</v>
      </c>
      <c r="B21" s="28" t="s">
        <v>72</v>
      </c>
      <c r="C21" s="51" t="s">
        <v>182</v>
      </c>
      <c r="D21" s="60" t="s">
        <v>63</v>
      </c>
      <c r="E21" s="70">
        <v>17.44</v>
      </c>
      <c r="F21" s="48">
        <v>5302793</v>
      </c>
      <c r="G21" s="36" t="s">
        <v>90</v>
      </c>
    </row>
    <row r="22" spans="1:7" ht="23.25" customHeight="1">
      <c r="A22" s="29" t="s">
        <v>82</v>
      </c>
      <c r="B22" s="28">
        <v>65</v>
      </c>
      <c r="C22" s="51" t="s">
        <v>113</v>
      </c>
      <c r="D22" s="61" t="s">
        <v>135</v>
      </c>
      <c r="E22" s="70">
        <v>8854.66</v>
      </c>
      <c r="F22" s="48">
        <v>7786334</v>
      </c>
      <c r="G22" s="36" t="s">
        <v>90</v>
      </c>
    </row>
    <row r="23" spans="1:7" ht="23.25" customHeight="1">
      <c r="A23" s="29" t="s">
        <v>82</v>
      </c>
      <c r="B23" s="28" t="s">
        <v>72</v>
      </c>
      <c r="C23" s="51" t="s">
        <v>182</v>
      </c>
      <c r="D23" s="60" t="s">
        <v>63</v>
      </c>
      <c r="E23" s="70">
        <v>141.52</v>
      </c>
      <c r="F23" s="48">
        <v>5307211</v>
      </c>
      <c r="G23" s="36" t="s">
        <v>90</v>
      </c>
    </row>
    <row r="24" spans="1:7" ht="23.25" customHeight="1">
      <c r="A24" s="29" t="s">
        <v>82</v>
      </c>
      <c r="B24" s="28" t="s">
        <v>72</v>
      </c>
      <c r="C24" s="51" t="s">
        <v>182</v>
      </c>
      <c r="D24" s="60" t="s">
        <v>63</v>
      </c>
      <c r="E24" s="70">
        <v>438.72</v>
      </c>
      <c r="F24" s="48">
        <v>5302610</v>
      </c>
      <c r="G24" s="36" t="s">
        <v>90</v>
      </c>
    </row>
    <row r="25" spans="1:7" ht="23.25" customHeight="1">
      <c r="A25" s="29" t="s">
        <v>84</v>
      </c>
      <c r="B25" s="28">
        <v>61</v>
      </c>
      <c r="C25" s="51" t="s">
        <v>185</v>
      </c>
      <c r="D25" s="61" t="s">
        <v>186</v>
      </c>
      <c r="E25" s="69">
        <v>10944.31</v>
      </c>
      <c r="F25" s="88">
        <v>39117</v>
      </c>
      <c r="G25" s="36" t="s">
        <v>90</v>
      </c>
    </row>
    <row r="26" spans="1:7" ht="27" customHeight="1">
      <c r="A26" s="29" t="s">
        <v>84</v>
      </c>
      <c r="B26" s="28">
        <v>62</v>
      </c>
      <c r="C26" s="51" t="s">
        <v>210</v>
      </c>
      <c r="D26" s="61" t="s">
        <v>186</v>
      </c>
      <c r="E26" s="69">
        <v>3182.8</v>
      </c>
      <c r="F26" s="88">
        <v>39114</v>
      </c>
      <c r="G26" s="36" t="s">
        <v>90</v>
      </c>
    </row>
    <row r="27" spans="1:7" ht="23.25" customHeight="1">
      <c r="A27" s="29" t="s">
        <v>108</v>
      </c>
      <c r="B27" s="28">
        <v>440</v>
      </c>
      <c r="C27" s="51" t="s">
        <v>181</v>
      </c>
      <c r="D27" s="61" t="s">
        <v>140</v>
      </c>
      <c r="E27" s="69">
        <v>7737.68</v>
      </c>
      <c r="F27" s="88">
        <v>39114</v>
      </c>
      <c r="G27" s="36" t="s">
        <v>90</v>
      </c>
    </row>
    <row r="28" spans="1:7" ht="23.25" customHeight="1">
      <c r="A28" s="29" t="s">
        <v>108</v>
      </c>
      <c r="B28" s="28" t="s">
        <v>72</v>
      </c>
      <c r="C28" s="51" t="s">
        <v>182</v>
      </c>
      <c r="D28" s="60" t="s">
        <v>63</v>
      </c>
      <c r="E28" s="69">
        <v>123.67</v>
      </c>
      <c r="F28" s="48">
        <v>5305698</v>
      </c>
      <c r="G28" s="36" t="s">
        <v>90</v>
      </c>
    </row>
    <row r="29" spans="1:7" ht="23.25" customHeight="1">
      <c r="A29" s="29" t="s">
        <v>108</v>
      </c>
      <c r="B29" s="28" t="s">
        <v>72</v>
      </c>
      <c r="C29" s="51" t="s">
        <v>182</v>
      </c>
      <c r="D29" s="60" t="s">
        <v>63</v>
      </c>
      <c r="E29" s="69">
        <v>383.35</v>
      </c>
      <c r="F29" s="48">
        <v>5308779</v>
      </c>
      <c r="G29" s="36" t="s">
        <v>90</v>
      </c>
    </row>
    <row r="30" spans="1:7" ht="23.25" customHeight="1">
      <c r="A30" s="29" t="s">
        <v>97</v>
      </c>
      <c r="B30" s="28">
        <v>688</v>
      </c>
      <c r="C30" s="51" t="s">
        <v>128</v>
      </c>
      <c r="D30" s="61" t="s">
        <v>136</v>
      </c>
      <c r="E30" s="69">
        <v>13405.06</v>
      </c>
      <c r="F30" s="88">
        <v>39114</v>
      </c>
      <c r="G30" s="36" t="s">
        <v>90</v>
      </c>
    </row>
    <row r="31" spans="1:7" ht="23.25" customHeight="1">
      <c r="A31" s="29" t="s">
        <v>97</v>
      </c>
      <c r="B31" s="28" t="s">
        <v>72</v>
      </c>
      <c r="C31" s="51" t="s">
        <v>182</v>
      </c>
      <c r="D31" s="60" t="s">
        <v>63</v>
      </c>
      <c r="E31" s="69">
        <v>214.25</v>
      </c>
      <c r="F31" s="48">
        <v>5302170</v>
      </c>
      <c r="G31" s="36" t="s">
        <v>90</v>
      </c>
    </row>
    <row r="32" spans="1:7" ht="24" customHeight="1">
      <c r="A32" s="29" t="s">
        <v>97</v>
      </c>
      <c r="B32" s="28" t="s">
        <v>72</v>
      </c>
      <c r="C32" s="51" t="s">
        <v>182</v>
      </c>
      <c r="D32" s="60" t="s">
        <v>63</v>
      </c>
      <c r="E32" s="69">
        <v>664.19</v>
      </c>
      <c r="F32" s="48">
        <v>5306703</v>
      </c>
      <c r="G32" s="36" t="s">
        <v>90</v>
      </c>
    </row>
    <row r="33" spans="1:7" ht="24" customHeight="1">
      <c r="A33" s="29" t="s">
        <v>158</v>
      </c>
      <c r="B33" s="28">
        <v>87</v>
      </c>
      <c r="C33" s="51" t="s">
        <v>160</v>
      </c>
      <c r="D33" s="61" t="s">
        <v>159</v>
      </c>
      <c r="E33" s="69">
        <v>2650</v>
      </c>
      <c r="F33" s="88">
        <v>39114</v>
      </c>
      <c r="G33" s="36" t="s">
        <v>90</v>
      </c>
    </row>
    <row r="34" spans="1:7" ht="24" customHeight="1">
      <c r="A34" s="29" t="s">
        <v>119</v>
      </c>
      <c r="B34" s="28">
        <v>136</v>
      </c>
      <c r="C34" s="51" t="s">
        <v>120</v>
      </c>
      <c r="D34" s="61" t="s">
        <v>137</v>
      </c>
      <c r="E34" s="69">
        <v>5471.45</v>
      </c>
      <c r="F34" s="88">
        <v>39114</v>
      </c>
      <c r="G34" s="36" t="s">
        <v>90</v>
      </c>
    </row>
    <row r="35" spans="1:7" ht="24" customHeight="1">
      <c r="A35" s="29" t="s">
        <v>119</v>
      </c>
      <c r="B35" s="28" t="s">
        <v>72</v>
      </c>
      <c r="C35" s="51" t="s">
        <v>182</v>
      </c>
      <c r="D35" s="60" t="s">
        <v>63</v>
      </c>
      <c r="E35" s="69">
        <v>87.45</v>
      </c>
      <c r="F35" s="48">
        <v>5304922</v>
      </c>
      <c r="G35" s="36" t="s">
        <v>90</v>
      </c>
    </row>
    <row r="36" spans="1:7" ht="24" customHeight="1">
      <c r="A36" s="29" t="s">
        <v>119</v>
      </c>
      <c r="B36" s="28" t="s">
        <v>72</v>
      </c>
      <c r="C36" s="51" t="s">
        <v>182</v>
      </c>
      <c r="D36" s="60" t="s">
        <v>63</v>
      </c>
      <c r="E36" s="69">
        <v>271.1</v>
      </c>
      <c r="F36" s="48">
        <v>5304898</v>
      </c>
      <c r="G36" s="36" t="s">
        <v>90</v>
      </c>
    </row>
    <row r="37" spans="1:7" ht="24" customHeight="1">
      <c r="A37" s="29" t="s">
        <v>169</v>
      </c>
      <c r="B37" s="28">
        <v>11113</v>
      </c>
      <c r="C37" s="51" t="s">
        <v>170</v>
      </c>
      <c r="D37" s="61" t="s">
        <v>171</v>
      </c>
      <c r="E37" s="69">
        <v>1908</v>
      </c>
      <c r="F37" s="88">
        <v>39114</v>
      </c>
      <c r="G37" s="36" t="s">
        <v>90</v>
      </c>
    </row>
    <row r="38" spans="1:7" ht="24" customHeight="1">
      <c r="A38" s="29" t="s">
        <v>169</v>
      </c>
      <c r="B38" s="28" t="s">
        <v>72</v>
      </c>
      <c r="C38" s="51" t="s">
        <v>182</v>
      </c>
      <c r="D38" s="60" t="s">
        <v>63</v>
      </c>
      <c r="E38" s="69">
        <v>30.5</v>
      </c>
      <c r="F38" s="48">
        <v>5305133</v>
      </c>
      <c r="G38" s="36" t="s">
        <v>90</v>
      </c>
    </row>
    <row r="39" spans="1:7" ht="24" customHeight="1">
      <c r="A39" s="29" t="s">
        <v>169</v>
      </c>
      <c r="B39" s="28" t="s">
        <v>72</v>
      </c>
      <c r="C39" s="51" t="s">
        <v>182</v>
      </c>
      <c r="D39" s="60" t="s">
        <v>63</v>
      </c>
      <c r="E39" s="69">
        <v>94.53</v>
      </c>
      <c r="F39" s="48">
        <v>5306470</v>
      </c>
      <c r="G39" s="36" t="s">
        <v>90</v>
      </c>
    </row>
    <row r="40" spans="1:7" ht="24" customHeight="1">
      <c r="A40" s="29" t="s">
        <v>233</v>
      </c>
      <c r="B40" s="28">
        <v>630</v>
      </c>
      <c r="C40" s="51" t="s">
        <v>234</v>
      </c>
      <c r="D40" s="60" t="s">
        <v>235</v>
      </c>
      <c r="E40" s="69">
        <v>1661.14</v>
      </c>
      <c r="F40" s="48">
        <v>395347</v>
      </c>
      <c r="G40" s="36" t="s">
        <v>90</v>
      </c>
    </row>
    <row r="41" spans="1:7" ht="24" customHeight="1">
      <c r="A41" s="29" t="s">
        <v>233</v>
      </c>
      <c r="B41" s="28" t="s">
        <v>72</v>
      </c>
      <c r="C41" s="51" t="s">
        <v>182</v>
      </c>
      <c r="D41" s="60" t="s">
        <v>63</v>
      </c>
      <c r="E41" s="69">
        <v>26.55</v>
      </c>
      <c r="F41" s="48">
        <v>5307554</v>
      </c>
      <c r="G41" s="36" t="s">
        <v>90</v>
      </c>
    </row>
    <row r="42" spans="1:7" ht="24" customHeight="1">
      <c r="A42" s="29" t="s">
        <v>233</v>
      </c>
      <c r="B42" s="28" t="s">
        <v>72</v>
      </c>
      <c r="C42" s="51" t="s">
        <v>182</v>
      </c>
      <c r="D42" s="60" t="s">
        <v>63</v>
      </c>
      <c r="E42" s="69">
        <v>82.31</v>
      </c>
      <c r="F42" s="48">
        <v>5307640</v>
      </c>
      <c r="G42" s="36" t="s">
        <v>90</v>
      </c>
    </row>
    <row r="43" spans="1:7" ht="21.75" customHeight="1">
      <c r="A43" s="32"/>
      <c r="B43" s="38"/>
      <c r="C43" s="33"/>
      <c r="D43" s="62"/>
      <c r="E43" s="72">
        <f>SUM(E2:E42)</f>
        <v>140411.20000000004</v>
      </c>
      <c r="F43" s="39"/>
      <c r="G43" s="39"/>
    </row>
    <row r="44" spans="1:7" ht="24.75" customHeight="1">
      <c r="A44" s="52" t="s">
        <v>73</v>
      </c>
      <c r="B44" s="28">
        <v>8668</v>
      </c>
      <c r="C44" s="27" t="s">
        <v>150</v>
      </c>
      <c r="D44" s="60" t="s">
        <v>144</v>
      </c>
      <c r="E44" s="69">
        <v>3610</v>
      </c>
      <c r="F44" s="28">
        <v>1671</v>
      </c>
      <c r="G44" s="36" t="s">
        <v>191</v>
      </c>
    </row>
    <row r="45" spans="1:7" ht="23.25" customHeight="1">
      <c r="A45" s="52" t="s">
        <v>73</v>
      </c>
      <c r="B45" s="28">
        <v>8646</v>
      </c>
      <c r="C45" s="27" t="s">
        <v>150</v>
      </c>
      <c r="D45" s="60" t="s">
        <v>144</v>
      </c>
      <c r="E45" s="69">
        <v>3610</v>
      </c>
      <c r="F45" s="28">
        <v>2827281</v>
      </c>
      <c r="G45" s="36" t="s">
        <v>191</v>
      </c>
    </row>
    <row r="46" spans="1:7" ht="23.25" customHeight="1">
      <c r="A46" s="52" t="s">
        <v>172</v>
      </c>
      <c r="B46" s="28">
        <v>4103</v>
      </c>
      <c r="C46" s="27" t="s">
        <v>111</v>
      </c>
      <c r="D46" s="60" t="s">
        <v>133</v>
      </c>
      <c r="E46" s="69">
        <v>1250</v>
      </c>
      <c r="F46" s="48">
        <v>39111</v>
      </c>
      <c r="G46" s="36" t="s">
        <v>191</v>
      </c>
    </row>
    <row r="47" spans="1:7" ht="23.25" customHeight="1">
      <c r="A47" s="29" t="s">
        <v>83</v>
      </c>
      <c r="B47" s="28">
        <v>70061</v>
      </c>
      <c r="C47" s="27" t="s">
        <v>201</v>
      </c>
      <c r="D47" s="60" t="s">
        <v>202</v>
      </c>
      <c r="E47" s="69">
        <v>1400</v>
      </c>
      <c r="F47" s="28">
        <v>1655</v>
      </c>
      <c r="G47" s="36" t="s">
        <v>191</v>
      </c>
    </row>
    <row r="48" spans="1:7" ht="25.5" customHeight="1">
      <c r="A48" s="29" t="s">
        <v>83</v>
      </c>
      <c r="B48" s="28" t="s">
        <v>127</v>
      </c>
      <c r="C48" s="51" t="s">
        <v>151</v>
      </c>
      <c r="D48" s="61" t="s">
        <v>139</v>
      </c>
      <c r="E48" s="69">
        <v>914</v>
      </c>
      <c r="F48" s="28">
        <v>1654</v>
      </c>
      <c r="G48" s="36" t="s">
        <v>191</v>
      </c>
    </row>
    <row r="49" spans="1:7" ht="25.5" customHeight="1">
      <c r="A49" s="52" t="s">
        <v>73</v>
      </c>
      <c r="B49" s="28">
        <v>1039</v>
      </c>
      <c r="C49" s="51" t="s">
        <v>236</v>
      </c>
      <c r="D49" s="61" t="s">
        <v>237</v>
      </c>
      <c r="E49" s="69">
        <v>1182</v>
      </c>
      <c r="F49" s="28">
        <v>1657</v>
      </c>
      <c r="G49" s="36" t="s">
        <v>191</v>
      </c>
    </row>
    <row r="50" spans="1:7" ht="17.1" customHeight="1">
      <c r="A50" s="44"/>
      <c r="B50" s="45"/>
      <c r="C50" s="46"/>
      <c r="D50" s="63"/>
      <c r="E50" s="73">
        <f>SUM(E44:E49)</f>
        <v>11966</v>
      </c>
      <c r="F50" s="39"/>
      <c r="G50" s="47"/>
    </row>
    <row r="51" spans="1:7" ht="21" customHeight="1">
      <c r="A51" s="29" t="s">
        <v>83</v>
      </c>
      <c r="B51" s="42" t="s">
        <v>75</v>
      </c>
      <c r="C51" s="27" t="s">
        <v>114</v>
      </c>
      <c r="D51" s="60"/>
      <c r="E51" s="69">
        <v>1485.72</v>
      </c>
      <c r="F51" s="28">
        <v>173</v>
      </c>
      <c r="G51" s="36" t="s">
        <v>92</v>
      </c>
    </row>
    <row r="52" spans="1:7" ht="21" customHeight="1">
      <c r="A52" s="29" t="s">
        <v>83</v>
      </c>
      <c r="B52" s="42" t="s">
        <v>75</v>
      </c>
      <c r="C52" s="27" t="s">
        <v>197</v>
      </c>
      <c r="D52" s="60"/>
      <c r="E52" s="69">
        <v>1428.1</v>
      </c>
      <c r="F52" s="28">
        <v>173</v>
      </c>
      <c r="G52" s="36" t="s">
        <v>92</v>
      </c>
    </row>
    <row r="53" spans="1:7" ht="21" customHeight="1">
      <c r="A53" s="29" t="s">
        <v>83</v>
      </c>
      <c r="B53" s="42" t="s">
        <v>75</v>
      </c>
      <c r="C53" s="51" t="s">
        <v>180</v>
      </c>
      <c r="D53" s="61"/>
      <c r="E53" s="69">
        <v>1485.72</v>
      </c>
      <c r="F53" s="28">
        <v>173</v>
      </c>
      <c r="G53" s="36" t="s">
        <v>92</v>
      </c>
    </row>
    <row r="54" spans="1:7" ht="21" customHeight="1">
      <c r="A54" s="29" t="s">
        <v>83</v>
      </c>
      <c r="B54" s="42" t="s">
        <v>75</v>
      </c>
      <c r="C54" s="27" t="s">
        <v>162</v>
      </c>
      <c r="D54" s="60"/>
      <c r="E54" s="69">
        <v>1389.05</v>
      </c>
      <c r="F54" s="28">
        <v>173</v>
      </c>
      <c r="G54" s="36" t="s">
        <v>92</v>
      </c>
    </row>
    <row r="55" spans="1:7" ht="21" customHeight="1">
      <c r="A55" s="29" t="s">
        <v>83</v>
      </c>
      <c r="B55" s="42" t="s">
        <v>75</v>
      </c>
      <c r="C55" s="27" t="s">
        <v>167</v>
      </c>
      <c r="D55" s="60"/>
      <c r="E55" s="69">
        <v>2242.98</v>
      </c>
      <c r="F55" s="28">
        <v>173</v>
      </c>
      <c r="G55" s="36" t="s">
        <v>92</v>
      </c>
    </row>
    <row r="56" spans="1:7" ht="21" customHeight="1">
      <c r="A56" s="29" t="s">
        <v>83</v>
      </c>
      <c r="B56" s="42" t="s">
        <v>75</v>
      </c>
      <c r="C56" s="27" t="s">
        <v>162</v>
      </c>
      <c r="D56" s="60"/>
      <c r="E56" s="69">
        <v>1974.44</v>
      </c>
      <c r="F56" s="28">
        <v>172</v>
      </c>
      <c r="G56" s="36" t="s">
        <v>92</v>
      </c>
    </row>
    <row r="57" spans="1:7" ht="21" customHeight="1">
      <c r="A57" s="29" t="s">
        <v>83</v>
      </c>
      <c r="B57" s="28" t="s">
        <v>77</v>
      </c>
      <c r="C57" s="27" t="s">
        <v>78</v>
      </c>
      <c r="D57" s="60"/>
      <c r="E57" s="69">
        <f>518.99+197.88</f>
        <v>716.87</v>
      </c>
      <c r="F57" s="88">
        <v>391118</v>
      </c>
      <c r="G57" s="36" t="s">
        <v>92</v>
      </c>
    </row>
    <row r="58" spans="1:7" ht="21" customHeight="1">
      <c r="A58" s="29" t="s">
        <v>83</v>
      </c>
      <c r="B58" s="28" t="s">
        <v>76</v>
      </c>
      <c r="C58" s="51" t="s">
        <v>182</v>
      </c>
      <c r="D58" s="60"/>
      <c r="E58" s="69">
        <f>505.74+203.08</f>
        <v>708.82</v>
      </c>
      <c r="F58" s="28">
        <v>391139</v>
      </c>
      <c r="G58" s="36" t="s">
        <v>92</v>
      </c>
    </row>
    <row r="59" spans="1:7" ht="21" customHeight="1">
      <c r="A59" s="29" t="s">
        <v>83</v>
      </c>
      <c r="B59" s="58" t="s">
        <v>238</v>
      </c>
      <c r="C59" s="27" t="s">
        <v>91</v>
      </c>
      <c r="D59" s="60" t="s">
        <v>138</v>
      </c>
      <c r="E59" s="69">
        <v>1232.1</v>
      </c>
      <c r="F59" s="28">
        <v>1659</v>
      </c>
      <c r="G59" s="36" t="s">
        <v>92</v>
      </c>
    </row>
    <row r="60" spans="1:7" ht="21" customHeight="1">
      <c r="A60" s="29" t="s">
        <v>83</v>
      </c>
      <c r="B60" s="58">
        <v>472</v>
      </c>
      <c r="C60" s="27" t="s">
        <v>205</v>
      </c>
      <c r="D60" s="60"/>
      <c r="E60" s="69">
        <v>144</v>
      </c>
      <c r="F60" s="28">
        <v>231746</v>
      </c>
      <c r="G60" s="36" t="s">
        <v>92</v>
      </c>
    </row>
    <row r="61" spans="1:7" ht="21" customHeight="1">
      <c r="A61" s="29" t="s">
        <v>83</v>
      </c>
      <c r="B61" s="28" t="s">
        <v>72</v>
      </c>
      <c r="C61" s="51" t="s">
        <v>182</v>
      </c>
      <c r="D61" s="60"/>
      <c r="E61" s="69">
        <v>18.84</v>
      </c>
      <c r="F61" s="88">
        <v>5307426</v>
      </c>
      <c r="G61" s="36" t="s">
        <v>92</v>
      </c>
    </row>
    <row r="62" spans="1:7" ht="21" customHeight="1">
      <c r="A62" s="29" t="s">
        <v>85</v>
      </c>
      <c r="B62" s="42" t="s">
        <v>75</v>
      </c>
      <c r="C62" s="27" t="s">
        <v>124</v>
      </c>
      <c r="D62" s="60"/>
      <c r="E62" s="69">
        <v>1725.88</v>
      </c>
      <c r="F62" s="28">
        <v>173</v>
      </c>
      <c r="G62" s="36" t="s">
        <v>92</v>
      </c>
    </row>
    <row r="63" spans="1:7" ht="21" customHeight="1">
      <c r="A63" s="29" t="s">
        <v>85</v>
      </c>
      <c r="B63" s="42" t="s">
        <v>75</v>
      </c>
      <c r="C63" s="27" t="s">
        <v>110</v>
      </c>
      <c r="D63" s="60"/>
      <c r="E63" s="69">
        <v>1313.35</v>
      </c>
      <c r="F63" s="28">
        <v>173</v>
      </c>
      <c r="G63" s="36" t="s">
        <v>92</v>
      </c>
    </row>
    <row r="64" spans="1:7" ht="21" customHeight="1">
      <c r="A64" s="29" t="s">
        <v>85</v>
      </c>
      <c r="B64" s="42" t="s">
        <v>75</v>
      </c>
      <c r="C64" s="27" t="s">
        <v>109</v>
      </c>
      <c r="D64" s="60"/>
      <c r="E64" s="69">
        <v>1750.97</v>
      </c>
      <c r="F64" s="28">
        <v>173</v>
      </c>
      <c r="G64" s="36" t="s">
        <v>92</v>
      </c>
    </row>
    <row r="65" spans="1:7" ht="21" customHeight="1">
      <c r="A65" s="29" t="s">
        <v>85</v>
      </c>
      <c r="B65" s="42" t="s">
        <v>75</v>
      </c>
      <c r="C65" s="27" t="s">
        <v>125</v>
      </c>
      <c r="D65" s="60"/>
      <c r="E65" s="69">
        <v>2005.12</v>
      </c>
      <c r="F65" s="28">
        <v>173</v>
      </c>
      <c r="G65" s="36" t="s">
        <v>92</v>
      </c>
    </row>
    <row r="66" spans="1:7" ht="21" customHeight="1">
      <c r="A66" s="29" t="s">
        <v>85</v>
      </c>
      <c r="B66" s="42" t="s">
        <v>75</v>
      </c>
      <c r="C66" s="27" t="s">
        <v>161</v>
      </c>
      <c r="D66" s="60"/>
      <c r="E66" s="69">
        <v>324.99</v>
      </c>
      <c r="F66" s="28">
        <v>173</v>
      </c>
      <c r="G66" s="36" t="s">
        <v>92</v>
      </c>
    </row>
    <row r="67" spans="1:7" ht="21" customHeight="1">
      <c r="A67" s="29" t="s">
        <v>85</v>
      </c>
      <c r="B67" s="42" t="s">
        <v>75</v>
      </c>
      <c r="C67" s="27" t="s">
        <v>126</v>
      </c>
      <c r="D67" s="60"/>
      <c r="E67" s="69">
        <v>988.73</v>
      </c>
      <c r="F67" s="28">
        <v>173</v>
      </c>
      <c r="G67" s="36" t="s">
        <v>92</v>
      </c>
    </row>
    <row r="68" spans="1:7" ht="21" customHeight="1">
      <c r="A68" s="29" t="s">
        <v>85</v>
      </c>
      <c r="B68" s="42" t="s">
        <v>75</v>
      </c>
      <c r="C68" s="27" t="s">
        <v>98</v>
      </c>
      <c r="D68" s="60"/>
      <c r="E68" s="69">
        <v>1987.69</v>
      </c>
      <c r="F68" s="28">
        <v>173</v>
      </c>
      <c r="G68" s="36" t="s">
        <v>92</v>
      </c>
    </row>
    <row r="69" spans="1:7" ht="21" customHeight="1">
      <c r="A69" s="29" t="s">
        <v>85</v>
      </c>
      <c r="B69" s="42" t="s">
        <v>75</v>
      </c>
      <c r="C69" s="27" t="s">
        <v>109</v>
      </c>
      <c r="D69" s="60"/>
      <c r="E69" s="69">
        <v>956.81</v>
      </c>
      <c r="F69" s="28">
        <v>172</v>
      </c>
      <c r="G69" s="36" t="s">
        <v>92</v>
      </c>
    </row>
    <row r="70" spans="1:7" ht="21" customHeight="1">
      <c r="A70" s="29" t="s">
        <v>85</v>
      </c>
      <c r="B70" s="42" t="s">
        <v>75</v>
      </c>
      <c r="C70" s="27" t="s">
        <v>98</v>
      </c>
      <c r="D70" s="60"/>
      <c r="E70" s="69">
        <v>2691.55</v>
      </c>
      <c r="F70" s="28">
        <v>174</v>
      </c>
      <c r="G70" s="36" t="s">
        <v>92</v>
      </c>
    </row>
    <row r="71" spans="1:7" ht="23.25">
      <c r="A71" s="29" t="s">
        <v>85</v>
      </c>
      <c r="B71" s="28" t="s">
        <v>72</v>
      </c>
      <c r="C71" s="51" t="s">
        <v>182</v>
      </c>
      <c r="D71" s="60"/>
      <c r="E71" s="69">
        <v>1948.24</v>
      </c>
      <c r="F71" s="28">
        <v>391139</v>
      </c>
      <c r="G71" s="36" t="s">
        <v>92</v>
      </c>
    </row>
    <row r="72" spans="1:7" ht="19.5" customHeight="1">
      <c r="A72" s="29" t="s">
        <v>85</v>
      </c>
      <c r="B72" s="28" t="s">
        <v>77</v>
      </c>
      <c r="C72" s="27" t="s">
        <v>78</v>
      </c>
      <c r="D72" s="60"/>
      <c r="E72" s="69">
        <v>1706.25</v>
      </c>
      <c r="F72" s="88">
        <v>391118</v>
      </c>
      <c r="G72" s="36" t="s">
        <v>92</v>
      </c>
    </row>
    <row r="73" spans="1:7" ht="23.25">
      <c r="A73" s="29" t="s">
        <v>85</v>
      </c>
      <c r="B73" s="28" t="s">
        <v>72</v>
      </c>
      <c r="C73" s="51" t="s">
        <v>182</v>
      </c>
      <c r="D73" s="60"/>
      <c r="E73" s="69">
        <f>1254.23-18.84</f>
        <v>1235.39</v>
      </c>
      <c r="F73" s="88">
        <v>5307426</v>
      </c>
      <c r="G73" s="36" t="s">
        <v>92</v>
      </c>
    </row>
    <row r="74" spans="1:7" ht="18" customHeight="1">
      <c r="A74" s="29" t="s">
        <v>85</v>
      </c>
      <c r="B74" s="28" t="s">
        <v>88</v>
      </c>
      <c r="C74" s="51" t="s">
        <v>89</v>
      </c>
      <c r="D74" s="61"/>
      <c r="E74" s="69">
        <v>2182.91</v>
      </c>
      <c r="F74" s="88">
        <v>391204</v>
      </c>
      <c r="G74" s="36" t="s">
        <v>92</v>
      </c>
    </row>
    <row r="75" spans="1:7" ht="20.25" customHeight="1">
      <c r="A75" s="29" t="s">
        <v>85</v>
      </c>
      <c r="B75" s="28">
        <v>11929</v>
      </c>
      <c r="C75" s="51" t="s">
        <v>121</v>
      </c>
      <c r="D75" s="61" t="s">
        <v>195</v>
      </c>
      <c r="E75" s="69">
        <v>86.68</v>
      </c>
      <c r="F75" s="28">
        <v>391271</v>
      </c>
      <c r="G75" s="36" t="s">
        <v>92</v>
      </c>
    </row>
    <row r="76" spans="1:7" ht="23.25" customHeight="1">
      <c r="A76" s="29" t="s">
        <v>85</v>
      </c>
      <c r="B76" s="58" t="s">
        <v>238</v>
      </c>
      <c r="C76" s="27" t="s">
        <v>91</v>
      </c>
      <c r="D76" s="60" t="s">
        <v>138</v>
      </c>
      <c r="E76" s="70">
        <v>1724.94</v>
      </c>
      <c r="F76" s="88">
        <v>1659</v>
      </c>
      <c r="G76" s="36" t="s">
        <v>92</v>
      </c>
    </row>
    <row r="77" spans="1:7" ht="23.25" customHeight="1">
      <c r="A77" s="29" t="s">
        <v>85</v>
      </c>
      <c r="B77" s="58" t="s">
        <v>174</v>
      </c>
      <c r="C77" s="27" t="s">
        <v>203</v>
      </c>
      <c r="D77" s="60" t="s">
        <v>204</v>
      </c>
      <c r="E77" s="70">
        <v>465.83</v>
      </c>
      <c r="F77" s="88">
        <v>1670</v>
      </c>
      <c r="G77" s="36" t="s">
        <v>92</v>
      </c>
    </row>
    <row r="78" spans="1:7" ht="23.25" customHeight="1">
      <c r="A78" s="29" t="s">
        <v>85</v>
      </c>
      <c r="B78" s="58">
        <v>472</v>
      </c>
      <c r="C78" s="27" t="s">
        <v>205</v>
      </c>
      <c r="D78" s="60"/>
      <c r="E78" s="70">
        <v>396</v>
      </c>
      <c r="F78" s="88">
        <v>231746</v>
      </c>
      <c r="G78" s="36" t="s">
        <v>92</v>
      </c>
    </row>
    <row r="79" spans="1:7" ht="23.25" customHeight="1">
      <c r="A79" s="29" t="s">
        <v>198</v>
      </c>
      <c r="B79" s="58" t="s">
        <v>75</v>
      </c>
      <c r="C79" s="27" t="s">
        <v>199</v>
      </c>
      <c r="D79" s="60"/>
      <c r="E79" s="70">
        <v>1883.82</v>
      </c>
      <c r="F79" s="28">
        <v>173</v>
      </c>
      <c r="G79" s="36" t="s">
        <v>92</v>
      </c>
    </row>
    <row r="80" spans="1:7" ht="23.25" customHeight="1">
      <c r="A80" s="29" t="s">
        <v>198</v>
      </c>
      <c r="B80" s="28" t="s">
        <v>72</v>
      </c>
      <c r="C80" s="51" t="s">
        <v>182</v>
      </c>
      <c r="D80" s="60"/>
      <c r="E80" s="69">
        <v>164.84</v>
      </c>
      <c r="F80" s="28">
        <v>391139</v>
      </c>
      <c r="G80" s="36" t="s">
        <v>92</v>
      </c>
    </row>
    <row r="81" spans="1:7" ht="23.25" customHeight="1">
      <c r="A81" s="29" t="s">
        <v>198</v>
      </c>
      <c r="B81" s="58" t="s">
        <v>238</v>
      </c>
      <c r="C81" s="27" t="s">
        <v>91</v>
      </c>
      <c r="D81" s="60" t="s">
        <v>138</v>
      </c>
      <c r="E81" s="69">
        <v>246.42</v>
      </c>
      <c r="F81" s="28">
        <v>1659</v>
      </c>
      <c r="G81" s="36" t="s">
        <v>92</v>
      </c>
    </row>
    <row r="82" spans="1:7" ht="23.25" customHeight="1">
      <c r="A82" s="29" t="s">
        <v>198</v>
      </c>
      <c r="B82" s="28" t="s">
        <v>77</v>
      </c>
      <c r="C82" s="27" t="s">
        <v>78</v>
      </c>
      <c r="D82" s="60"/>
      <c r="E82" s="69">
        <v>163.89</v>
      </c>
      <c r="F82" s="88">
        <v>391118</v>
      </c>
      <c r="G82" s="36" t="s">
        <v>92</v>
      </c>
    </row>
    <row r="83" spans="1:7" ht="25.5" customHeight="1">
      <c r="A83" s="53" t="s">
        <v>115</v>
      </c>
      <c r="B83" s="28">
        <v>3028</v>
      </c>
      <c r="C83" s="27" t="s">
        <v>163</v>
      </c>
      <c r="D83" s="60" t="s">
        <v>189</v>
      </c>
      <c r="E83" s="70">
        <v>182.26</v>
      </c>
      <c r="F83" s="88">
        <v>39114</v>
      </c>
      <c r="G83" s="30" t="s">
        <v>31</v>
      </c>
    </row>
    <row r="84" spans="1:7" ht="19.5" customHeight="1">
      <c r="A84" s="29"/>
      <c r="B84" s="28"/>
      <c r="C84" s="27"/>
      <c r="D84" s="60"/>
      <c r="E84" s="74">
        <f>SUM(E51:E83)</f>
        <v>38959.200000000004</v>
      </c>
      <c r="F84" s="28"/>
      <c r="G84" s="36"/>
    </row>
    <row r="85" spans="1:7" ht="22.5" customHeight="1">
      <c r="A85" s="32"/>
      <c r="B85" s="38"/>
      <c r="C85" s="33" t="s">
        <v>107</v>
      </c>
      <c r="D85" s="62"/>
      <c r="E85" s="75">
        <f>E84</f>
        <v>38959.200000000004</v>
      </c>
      <c r="F85" s="39"/>
      <c r="G85" s="39"/>
    </row>
    <row r="86" spans="1:7" ht="22.5" customHeight="1">
      <c r="A86" s="52" t="s">
        <v>240</v>
      </c>
      <c r="B86" s="28">
        <v>577125</v>
      </c>
      <c r="C86" s="51" t="s">
        <v>239</v>
      </c>
      <c r="D86" s="60" t="s">
        <v>213</v>
      </c>
      <c r="E86" s="70">
        <v>199</v>
      </c>
      <c r="F86" s="28">
        <v>39104</v>
      </c>
      <c r="G86" s="43" t="s">
        <v>28</v>
      </c>
    </row>
    <row r="87" spans="1:7" ht="24" customHeight="1">
      <c r="A87" s="52" t="s">
        <v>241</v>
      </c>
      <c r="B87" s="28">
        <v>26142</v>
      </c>
      <c r="C87" s="51" t="s">
        <v>242</v>
      </c>
      <c r="D87" s="61" t="s">
        <v>243</v>
      </c>
      <c r="E87" s="70">
        <v>366</v>
      </c>
      <c r="F87" s="88">
        <v>1652</v>
      </c>
      <c r="G87" s="43" t="s">
        <v>123</v>
      </c>
    </row>
    <row r="88" spans="1:7" ht="24" customHeight="1">
      <c r="A88" s="52" t="s">
        <v>190</v>
      </c>
      <c r="B88" s="28">
        <v>1695634</v>
      </c>
      <c r="C88" s="51" t="s">
        <v>244</v>
      </c>
      <c r="D88" s="61" t="s">
        <v>245</v>
      </c>
      <c r="E88" s="70">
        <v>229.2</v>
      </c>
      <c r="F88" s="88">
        <v>1653</v>
      </c>
      <c r="G88" s="43" t="s">
        <v>123</v>
      </c>
    </row>
    <row r="89" spans="1:7" ht="24" customHeight="1">
      <c r="A89" s="52" t="s">
        <v>190</v>
      </c>
      <c r="B89" s="28">
        <v>288918</v>
      </c>
      <c r="C89" s="51" t="s">
        <v>246</v>
      </c>
      <c r="D89" s="61" t="s">
        <v>196</v>
      </c>
      <c r="E89" s="70">
        <v>356</v>
      </c>
      <c r="F89" s="88">
        <v>1656</v>
      </c>
      <c r="G89" s="43" t="s">
        <v>123</v>
      </c>
    </row>
    <row r="90" spans="1:7" ht="24" customHeight="1">
      <c r="A90" s="52" t="s">
        <v>190</v>
      </c>
      <c r="B90" s="28">
        <v>3846</v>
      </c>
      <c r="C90" s="51" t="s">
        <v>193</v>
      </c>
      <c r="D90" s="61" t="s">
        <v>194</v>
      </c>
      <c r="E90" s="70">
        <v>189.8</v>
      </c>
      <c r="F90" s="88">
        <v>1658</v>
      </c>
      <c r="G90" s="43" t="s">
        <v>247</v>
      </c>
    </row>
    <row r="91" spans="1:7" ht="24" customHeight="1">
      <c r="A91" s="52" t="s">
        <v>250</v>
      </c>
      <c r="B91" s="28">
        <v>2237</v>
      </c>
      <c r="C91" s="51" t="s">
        <v>248</v>
      </c>
      <c r="D91" s="61" t="s">
        <v>249</v>
      </c>
      <c r="E91" s="70">
        <v>96</v>
      </c>
      <c r="F91" s="88">
        <v>39112</v>
      </c>
      <c r="G91" s="43" t="s">
        <v>28</v>
      </c>
    </row>
    <row r="92" spans="1:7" ht="24" customHeight="1">
      <c r="A92" s="52" t="s">
        <v>240</v>
      </c>
      <c r="B92" s="28">
        <v>1700361</v>
      </c>
      <c r="C92" s="51" t="s">
        <v>244</v>
      </c>
      <c r="D92" s="61" t="s">
        <v>245</v>
      </c>
      <c r="E92" s="70">
        <v>56.34</v>
      </c>
      <c r="F92" s="88">
        <v>391427</v>
      </c>
      <c r="G92" s="43" t="s">
        <v>253</v>
      </c>
    </row>
    <row r="93" spans="1:7" ht="24" customHeight="1">
      <c r="A93" s="52" t="s">
        <v>268</v>
      </c>
      <c r="B93" s="28">
        <v>81937</v>
      </c>
      <c r="C93" s="51" t="s">
        <v>269</v>
      </c>
      <c r="D93" s="61" t="s">
        <v>270</v>
      </c>
      <c r="E93" s="70">
        <v>62</v>
      </c>
      <c r="F93" s="88">
        <v>39127</v>
      </c>
      <c r="G93" s="43" t="s">
        <v>266</v>
      </c>
    </row>
    <row r="94" spans="1:7" ht="24" customHeight="1">
      <c r="A94" s="52"/>
      <c r="B94" s="28">
        <v>684971</v>
      </c>
      <c r="C94" s="51" t="s">
        <v>251</v>
      </c>
      <c r="D94" s="61" t="s">
        <v>252</v>
      </c>
      <c r="E94" s="70">
        <v>501.26</v>
      </c>
      <c r="F94" s="88">
        <v>391954</v>
      </c>
      <c r="G94" s="43" t="s">
        <v>214</v>
      </c>
    </row>
    <row r="95" spans="1:7" ht="24" customHeight="1">
      <c r="A95" s="32"/>
      <c r="B95" s="38"/>
      <c r="C95" s="33"/>
      <c r="D95" s="62"/>
      <c r="E95" s="84">
        <f>SUM(E86:E94)</f>
        <v>2055.6</v>
      </c>
      <c r="F95" s="39"/>
      <c r="G95" s="39"/>
    </row>
    <row r="96" spans="1:7" ht="27" customHeight="1">
      <c r="A96" s="53" t="s">
        <v>147</v>
      </c>
      <c r="B96" s="28">
        <v>1477</v>
      </c>
      <c r="C96" s="51" t="s">
        <v>254</v>
      </c>
      <c r="D96" s="61" t="s">
        <v>225</v>
      </c>
      <c r="E96" s="70">
        <v>289.12</v>
      </c>
      <c r="F96" s="28">
        <v>1650</v>
      </c>
      <c r="G96" s="30" t="s">
        <v>106</v>
      </c>
    </row>
    <row r="97" spans="1:7" ht="23.25" customHeight="1">
      <c r="A97" s="53" t="s">
        <v>147</v>
      </c>
      <c r="B97" s="28">
        <v>3380419</v>
      </c>
      <c r="C97" s="51" t="s">
        <v>221</v>
      </c>
      <c r="D97" s="61" t="s">
        <v>222</v>
      </c>
      <c r="E97" s="70">
        <v>593.5</v>
      </c>
      <c r="F97" s="28">
        <v>391564</v>
      </c>
      <c r="G97" s="30" t="s">
        <v>223</v>
      </c>
    </row>
    <row r="98" spans="1:7" ht="22.5" customHeight="1">
      <c r="A98" s="53" t="s">
        <v>147</v>
      </c>
      <c r="B98" s="28">
        <v>632664</v>
      </c>
      <c r="C98" s="51" t="s">
        <v>255</v>
      </c>
      <c r="D98" s="61" t="s">
        <v>256</v>
      </c>
      <c r="E98" s="70">
        <v>287.53</v>
      </c>
      <c r="F98" s="28">
        <v>391563</v>
      </c>
      <c r="G98" s="30" t="s">
        <v>223</v>
      </c>
    </row>
    <row r="99" spans="1:7" ht="24" customHeight="1">
      <c r="A99" s="53" t="s">
        <v>147</v>
      </c>
      <c r="B99" s="28">
        <v>225123</v>
      </c>
      <c r="C99" s="51" t="s">
        <v>257</v>
      </c>
      <c r="D99" s="61" t="s">
        <v>258</v>
      </c>
      <c r="E99" s="76">
        <v>383.04</v>
      </c>
      <c r="F99" s="28">
        <v>1651</v>
      </c>
      <c r="G99" s="30" t="s">
        <v>106</v>
      </c>
    </row>
    <row r="100" spans="1:7" ht="24" customHeight="1">
      <c r="A100" s="53" t="s">
        <v>147</v>
      </c>
      <c r="B100" s="28">
        <v>721</v>
      </c>
      <c r="C100" s="51" t="s">
        <v>226</v>
      </c>
      <c r="D100" s="61" t="s">
        <v>227</v>
      </c>
      <c r="E100" s="76">
        <v>143</v>
      </c>
      <c r="F100" s="48">
        <v>39110</v>
      </c>
      <c r="G100" s="30" t="s">
        <v>106</v>
      </c>
    </row>
    <row r="101" spans="1:7" ht="24" customHeight="1">
      <c r="A101" s="53" t="s">
        <v>147</v>
      </c>
      <c r="B101" s="28">
        <v>1486</v>
      </c>
      <c r="C101" s="51" t="s">
        <v>224</v>
      </c>
      <c r="D101" s="61" t="s">
        <v>225</v>
      </c>
      <c r="E101" s="76">
        <v>36.77</v>
      </c>
      <c r="F101" s="28">
        <v>1663</v>
      </c>
      <c r="G101" s="30" t="s">
        <v>106</v>
      </c>
    </row>
    <row r="102" spans="1:7" ht="24" customHeight="1">
      <c r="A102" s="53" t="s">
        <v>147</v>
      </c>
      <c r="B102" s="28">
        <v>44828</v>
      </c>
      <c r="C102" s="51" t="s">
        <v>217</v>
      </c>
      <c r="D102" s="61" t="s">
        <v>218</v>
      </c>
      <c r="E102" s="76">
        <v>23.73</v>
      </c>
      <c r="F102" s="48">
        <v>39110</v>
      </c>
      <c r="G102" s="30" t="s">
        <v>106</v>
      </c>
    </row>
    <row r="103" spans="1:7" ht="24" customHeight="1">
      <c r="A103" s="53" t="s">
        <v>147</v>
      </c>
      <c r="B103" s="28">
        <v>44848</v>
      </c>
      <c r="C103" s="51" t="s">
        <v>217</v>
      </c>
      <c r="D103" s="61" t="s">
        <v>218</v>
      </c>
      <c r="E103" s="77">
        <v>58.5</v>
      </c>
      <c r="F103" s="48">
        <v>39110</v>
      </c>
      <c r="G103" s="30" t="s">
        <v>106</v>
      </c>
    </row>
    <row r="104" spans="1:7" ht="24" customHeight="1">
      <c r="A104" s="53" t="s">
        <v>147</v>
      </c>
      <c r="B104" s="28">
        <v>44868</v>
      </c>
      <c r="C104" s="51" t="s">
        <v>217</v>
      </c>
      <c r="D104" s="61" t="s">
        <v>218</v>
      </c>
      <c r="E104" s="77">
        <v>71.3</v>
      </c>
      <c r="F104" s="48">
        <v>39110</v>
      </c>
      <c r="G104" s="30" t="s">
        <v>106</v>
      </c>
    </row>
    <row r="105" spans="1:7" ht="24" customHeight="1">
      <c r="A105" s="53" t="s">
        <v>147</v>
      </c>
      <c r="B105" s="28">
        <v>44890</v>
      </c>
      <c r="C105" s="51" t="s">
        <v>217</v>
      </c>
      <c r="D105" s="61" t="s">
        <v>218</v>
      </c>
      <c r="E105" s="77">
        <v>80.82</v>
      </c>
      <c r="F105" s="48">
        <v>39110</v>
      </c>
      <c r="G105" s="30" t="s">
        <v>106</v>
      </c>
    </row>
    <row r="106" spans="1:7" ht="24" customHeight="1">
      <c r="A106" s="53" t="s">
        <v>147</v>
      </c>
      <c r="B106" s="28">
        <v>44891</v>
      </c>
      <c r="C106" s="51" t="s">
        <v>217</v>
      </c>
      <c r="D106" s="61" t="s">
        <v>218</v>
      </c>
      <c r="E106" s="77">
        <v>260.56</v>
      </c>
      <c r="F106" s="48">
        <v>39110</v>
      </c>
      <c r="G106" s="30" t="s">
        <v>106</v>
      </c>
    </row>
    <row r="107" spans="1:7" ht="24" customHeight="1">
      <c r="A107" s="58" t="s">
        <v>147</v>
      </c>
      <c r="B107" s="85">
        <v>44903</v>
      </c>
      <c r="C107" s="51" t="s">
        <v>217</v>
      </c>
      <c r="D107" s="61" t="s">
        <v>218</v>
      </c>
      <c r="E107" s="76">
        <v>66.01</v>
      </c>
      <c r="F107" s="48">
        <v>39110</v>
      </c>
      <c r="G107" s="30" t="s">
        <v>106</v>
      </c>
    </row>
    <row r="108" spans="1:7" ht="24" customHeight="1">
      <c r="A108" s="58" t="s">
        <v>147</v>
      </c>
      <c r="B108" s="28">
        <v>44902</v>
      </c>
      <c r="C108" s="51" t="s">
        <v>217</v>
      </c>
      <c r="D108" s="61" t="s">
        <v>218</v>
      </c>
      <c r="E108" s="76">
        <v>172.65</v>
      </c>
      <c r="F108" s="48">
        <v>39110</v>
      </c>
      <c r="G108" s="30" t="s">
        <v>106</v>
      </c>
    </row>
    <row r="109" spans="1:7" ht="24" customHeight="1">
      <c r="A109" s="58" t="s">
        <v>147</v>
      </c>
      <c r="B109" s="28">
        <v>44912</v>
      </c>
      <c r="C109" s="51" t="s">
        <v>217</v>
      </c>
      <c r="D109" s="61" t="s">
        <v>218</v>
      </c>
      <c r="E109" s="76">
        <v>10.14</v>
      </c>
      <c r="F109" s="48">
        <v>39110</v>
      </c>
      <c r="G109" s="30" t="s">
        <v>106</v>
      </c>
    </row>
    <row r="110" spans="1:7" ht="24" customHeight="1">
      <c r="A110" s="53" t="s">
        <v>147</v>
      </c>
      <c r="B110" s="28">
        <v>44944</v>
      </c>
      <c r="C110" s="51" t="s">
        <v>217</v>
      </c>
      <c r="D110" s="61" t="s">
        <v>218</v>
      </c>
      <c r="E110" s="77">
        <v>16.78</v>
      </c>
      <c r="F110" s="48">
        <v>39110</v>
      </c>
      <c r="G110" s="30" t="s">
        <v>106</v>
      </c>
    </row>
    <row r="111" spans="1:7" ht="24" customHeight="1">
      <c r="A111" s="53" t="s">
        <v>147</v>
      </c>
      <c r="B111" s="28">
        <v>44954</v>
      </c>
      <c r="C111" s="51" t="s">
        <v>217</v>
      </c>
      <c r="D111" s="61" t="s">
        <v>218</v>
      </c>
      <c r="E111" s="77">
        <v>53.53</v>
      </c>
      <c r="F111" s="48">
        <v>39110</v>
      </c>
      <c r="G111" s="30" t="s">
        <v>106</v>
      </c>
    </row>
    <row r="112" spans="1:7" ht="25.5" customHeight="1">
      <c r="A112" s="53" t="s">
        <v>147</v>
      </c>
      <c r="B112" s="28">
        <v>44978</v>
      </c>
      <c r="C112" s="51" t="s">
        <v>217</v>
      </c>
      <c r="D112" s="61" t="s">
        <v>218</v>
      </c>
      <c r="E112" s="77">
        <v>20.12</v>
      </c>
      <c r="F112" s="48">
        <v>39110</v>
      </c>
      <c r="G112" s="30" t="s">
        <v>106</v>
      </c>
    </row>
    <row r="113" spans="1:7" ht="21.75" customHeight="1">
      <c r="A113" s="53" t="s">
        <v>147</v>
      </c>
      <c r="B113" s="28">
        <v>45007</v>
      </c>
      <c r="C113" s="51" t="s">
        <v>217</v>
      </c>
      <c r="D113" s="61" t="s">
        <v>218</v>
      </c>
      <c r="E113" s="77">
        <v>41.54</v>
      </c>
      <c r="F113" s="48">
        <v>39110</v>
      </c>
      <c r="G113" s="30" t="s">
        <v>106</v>
      </c>
    </row>
    <row r="114" spans="1:7" ht="21.75" customHeight="1">
      <c r="A114" s="53" t="s">
        <v>147</v>
      </c>
      <c r="B114" s="28">
        <v>45010</v>
      </c>
      <c r="C114" s="51" t="s">
        <v>217</v>
      </c>
      <c r="D114" s="61" t="s">
        <v>218</v>
      </c>
      <c r="E114" s="77">
        <v>21.73</v>
      </c>
      <c r="F114" s="48">
        <v>39110</v>
      </c>
      <c r="G114" s="30" t="s">
        <v>106</v>
      </c>
    </row>
    <row r="115" spans="1:7" ht="21.75" customHeight="1">
      <c r="A115" s="53" t="s">
        <v>147</v>
      </c>
      <c r="B115" s="28">
        <v>45018</v>
      </c>
      <c r="C115" s="51" t="s">
        <v>217</v>
      </c>
      <c r="D115" s="61" t="s">
        <v>218</v>
      </c>
      <c r="E115" s="77">
        <v>97.61</v>
      </c>
      <c r="F115" s="48">
        <v>39110</v>
      </c>
      <c r="G115" s="30" t="s">
        <v>106</v>
      </c>
    </row>
    <row r="116" spans="1:7" ht="21.75" customHeight="1">
      <c r="A116" s="53" t="s">
        <v>147</v>
      </c>
      <c r="B116" s="28">
        <v>45034</v>
      </c>
      <c r="C116" s="51" t="s">
        <v>217</v>
      </c>
      <c r="D116" s="61" t="s">
        <v>218</v>
      </c>
      <c r="E116" s="77">
        <v>378.14</v>
      </c>
      <c r="F116" s="48">
        <v>39110</v>
      </c>
      <c r="G116" s="30" t="s">
        <v>106</v>
      </c>
    </row>
    <row r="117" spans="1:7" ht="21.75" customHeight="1">
      <c r="A117" s="53" t="s">
        <v>147</v>
      </c>
      <c r="B117" s="28">
        <v>45053</v>
      </c>
      <c r="C117" s="51" t="s">
        <v>217</v>
      </c>
      <c r="D117" s="61" t="s">
        <v>218</v>
      </c>
      <c r="E117" s="77">
        <v>81.58</v>
      </c>
      <c r="F117" s="48">
        <v>39110</v>
      </c>
      <c r="G117" s="30" t="s">
        <v>106</v>
      </c>
    </row>
    <row r="118" spans="1:7" ht="21.75" customHeight="1">
      <c r="A118" s="53" t="s">
        <v>147</v>
      </c>
      <c r="B118" s="28">
        <v>45074</v>
      </c>
      <c r="C118" s="51" t="s">
        <v>217</v>
      </c>
      <c r="D118" s="61" t="s">
        <v>218</v>
      </c>
      <c r="E118" s="77">
        <v>30.59</v>
      </c>
      <c r="F118" s="48">
        <v>39110</v>
      </c>
      <c r="G118" s="30" t="s">
        <v>106</v>
      </c>
    </row>
    <row r="119" spans="1:7" ht="21.75" customHeight="1">
      <c r="A119" s="53" t="s">
        <v>147</v>
      </c>
      <c r="B119" s="28">
        <v>45111</v>
      </c>
      <c r="C119" s="51" t="s">
        <v>217</v>
      </c>
      <c r="D119" s="61" t="s">
        <v>218</v>
      </c>
      <c r="E119" s="77">
        <v>52.79</v>
      </c>
      <c r="F119" s="48">
        <v>39110</v>
      </c>
      <c r="G119" s="30" t="s">
        <v>106</v>
      </c>
    </row>
    <row r="120" spans="1:7" ht="21.75" customHeight="1">
      <c r="A120" s="53" t="s">
        <v>147</v>
      </c>
      <c r="B120" s="28">
        <v>45137</v>
      </c>
      <c r="C120" s="51" t="s">
        <v>217</v>
      </c>
      <c r="D120" s="61" t="s">
        <v>218</v>
      </c>
      <c r="E120" s="77">
        <v>26.17</v>
      </c>
      <c r="F120" s="48">
        <v>39110</v>
      </c>
      <c r="G120" s="30" t="s">
        <v>106</v>
      </c>
    </row>
    <row r="121" spans="1:7" ht="21.75" customHeight="1">
      <c r="A121" s="53" t="s">
        <v>147</v>
      </c>
      <c r="B121" s="28">
        <v>45089</v>
      </c>
      <c r="C121" s="51" t="s">
        <v>217</v>
      </c>
      <c r="D121" s="61" t="s">
        <v>218</v>
      </c>
      <c r="E121" s="77">
        <v>77.88</v>
      </c>
      <c r="F121" s="48">
        <v>39110</v>
      </c>
      <c r="G121" s="30" t="s">
        <v>106</v>
      </c>
    </row>
    <row r="122" spans="1:7" ht="21.75" customHeight="1">
      <c r="A122" s="53" t="s">
        <v>147</v>
      </c>
      <c r="B122" s="28">
        <v>449</v>
      </c>
      <c r="C122" s="51" t="s">
        <v>215</v>
      </c>
      <c r="D122" s="61" t="s">
        <v>216</v>
      </c>
      <c r="E122" s="77">
        <v>21.97</v>
      </c>
      <c r="F122" s="28">
        <v>1660</v>
      </c>
      <c r="G122" s="30" t="s">
        <v>106</v>
      </c>
    </row>
    <row r="123" spans="1:7" ht="21.75" customHeight="1">
      <c r="A123" s="53" t="s">
        <v>147</v>
      </c>
      <c r="B123" s="28">
        <v>452</v>
      </c>
      <c r="C123" s="51" t="s">
        <v>215</v>
      </c>
      <c r="D123" s="61" t="s">
        <v>216</v>
      </c>
      <c r="E123" s="77">
        <v>2.79</v>
      </c>
      <c r="F123" s="28">
        <v>1660</v>
      </c>
      <c r="G123" s="30" t="s">
        <v>106</v>
      </c>
    </row>
    <row r="124" spans="1:7" ht="21.75" customHeight="1">
      <c r="A124" s="53" t="s">
        <v>147</v>
      </c>
      <c r="B124" s="28">
        <v>455</v>
      </c>
      <c r="C124" s="51" t="s">
        <v>215</v>
      </c>
      <c r="D124" s="61" t="s">
        <v>216</v>
      </c>
      <c r="E124" s="77">
        <v>15.98</v>
      </c>
      <c r="F124" s="28">
        <v>1660</v>
      </c>
      <c r="G124" s="30" t="s">
        <v>106</v>
      </c>
    </row>
    <row r="125" spans="1:7" ht="21.75" customHeight="1">
      <c r="A125" s="53" t="s">
        <v>147</v>
      </c>
      <c r="B125" s="28">
        <v>457</v>
      </c>
      <c r="C125" s="51" t="s">
        <v>215</v>
      </c>
      <c r="D125" s="61" t="s">
        <v>216</v>
      </c>
      <c r="E125" s="77">
        <v>18.77</v>
      </c>
      <c r="F125" s="28">
        <v>1660</v>
      </c>
      <c r="G125" s="30" t="s">
        <v>106</v>
      </c>
    </row>
    <row r="126" spans="1:7" ht="21.75" customHeight="1">
      <c r="A126" s="53" t="s">
        <v>147</v>
      </c>
      <c r="B126" s="28">
        <v>459</v>
      </c>
      <c r="C126" s="51" t="s">
        <v>215</v>
      </c>
      <c r="D126" s="61" t="s">
        <v>216</v>
      </c>
      <c r="E126" s="77">
        <v>31.96</v>
      </c>
      <c r="F126" s="28">
        <v>1660</v>
      </c>
      <c r="G126" s="30" t="s">
        <v>106</v>
      </c>
    </row>
    <row r="127" spans="1:7" ht="21.75" customHeight="1">
      <c r="A127" s="53" t="s">
        <v>147</v>
      </c>
      <c r="B127" s="28">
        <v>463</v>
      </c>
      <c r="C127" s="51" t="s">
        <v>215</v>
      </c>
      <c r="D127" s="61" t="s">
        <v>216</v>
      </c>
      <c r="E127" s="77">
        <v>60.92</v>
      </c>
      <c r="F127" s="28">
        <v>1660</v>
      </c>
      <c r="G127" s="30" t="s">
        <v>106</v>
      </c>
    </row>
    <row r="128" spans="1:7" ht="21.75" customHeight="1">
      <c r="A128" s="53" t="s">
        <v>147</v>
      </c>
      <c r="B128" s="28">
        <v>461</v>
      </c>
      <c r="C128" s="51" t="s">
        <v>215</v>
      </c>
      <c r="D128" s="61" t="s">
        <v>216</v>
      </c>
      <c r="E128" s="77">
        <v>7.49</v>
      </c>
      <c r="F128" s="28">
        <v>1660</v>
      </c>
      <c r="G128" s="30" t="s">
        <v>106</v>
      </c>
    </row>
    <row r="129" spans="1:7" ht="21.75" customHeight="1">
      <c r="A129" s="53" t="s">
        <v>147</v>
      </c>
      <c r="B129" s="28">
        <v>465</v>
      </c>
      <c r="C129" s="51" t="s">
        <v>215</v>
      </c>
      <c r="D129" s="61" t="s">
        <v>216</v>
      </c>
      <c r="E129" s="77">
        <v>17.96</v>
      </c>
      <c r="F129" s="28">
        <v>1660</v>
      </c>
      <c r="G129" s="30" t="s">
        <v>106</v>
      </c>
    </row>
    <row r="130" spans="1:7" ht="21.75" customHeight="1">
      <c r="A130" s="53" t="s">
        <v>147</v>
      </c>
      <c r="B130" s="28">
        <v>467</v>
      </c>
      <c r="C130" s="51" t="s">
        <v>215</v>
      </c>
      <c r="D130" s="61" t="s">
        <v>216</v>
      </c>
      <c r="E130" s="77">
        <v>30.2</v>
      </c>
      <c r="F130" s="28">
        <v>1660</v>
      </c>
      <c r="G130" s="30" t="s">
        <v>106</v>
      </c>
    </row>
    <row r="131" spans="1:7" ht="21.75" customHeight="1">
      <c r="A131" s="53" t="s">
        <v>147</v>
      </c>
      <c r="B131" s="28">
        <v>469</v>
      </c>
      <c r="C131" s="51" t="s">
        <v>215</v>
      </c>
      <c r="D131" s="61" t="s">
        <v>216</v>
      </c>
      <c r="E131" s="77">
        <v>50.45</v>
      </c>
      <c r="F131" s="28">
        <v>1660</v>
      </c>
      <c r="G131" s="30" t="s">
        <v>106</v>
      </c>
    </row>
    <row r="132" spans="1:7" ht="21.75" customHeight="1">
      <c r="A132" s="53" t="s">
        <v>147</v>
      </c>
      <c r="B132" s="28">
        <v>471</v>
      </c>
      <c r="C132" s="51" t="s">
        <v>215</v>
      </c>
      <c r="D132" s="61" t="s">
        <v>216</v>
      </c>
      <c r="E132" s="77">
        <v>14.46</v>
      </c>
      <c r="F132" s="28">
        <v>1660</v>
      </c>
      <c r="G132" s="30" t="s">
        <v>106</v>
      </c>
    </row>
    <row r="133" spans="1:7" ht="21.75" customHeight="1">
      <c r="A133" s="53" t="s">
        <v>147</v>
      </c>
      <c r="B133" s="28">
        <v>473</v>
      </c>
      <c r="C133" s="51" t="s">
        <v>215</v>
      </c>
      <c r="D133" s="61" t="s">
        <v>216</v>
      </c>
      <c r="E133" s="77">
        <v>21.46</v>
      </c>
      <c r="F133" s="28">
        <v>1660</v>
      </c>
      <c r="G133" s="30" t="s">
        <v>106</v>
      </c>
    </row>
    <row r="134" spans="1:7" ht="21.75" customHeight="1">
      <c r="A134" s="53" t="s">
        <v>147</v>
      </c>
      <c r="B134" s="28">
        <v>7792</v>
      </c>
      <c r="C134" s="51" t="s">
        <v>219</v>
      </c>
      <c r="D134" s="61" t="s">
        <v>220</v>
      </c>
      <c r="E134" s="77">
        <v>60.5</v>
      </c>
      <c r="F134" s="28">
        <v>1666</v>
      </c>
      <c r="G134" s="30" t="s">
        <v>106</v>
      </c>
    </row>
    <row r="135" spans="1:7" ht="21.75" customHeight="1">
      <c r="A135" s="53" t="s">
        <v>147</v>
      </c>
      <c r="B135" s="28">
        <v>641652</v>
      </c>
      <c r="C135" s="51" t="s">
        <v>255</v>
      </c>
      <c r="D135" s="61" t="s">
        <v>256</v>
      </c>
      <c r="E135" s="77">
        <v>694.6</v>
      </c>
      <c r="F135" s="28">
        <v>1667</v>
      </c>
      <c r="G135" s="30" t="s">
        <v>106</v>
      </c>
    </row>
    <row r="136" spans="1:7" ht="24" customHeight="1">
      <c r="A136" s="32"/>
      <c r="B136" s="38"/>
      <c r="C136" s="33"/>
      <c r="D136" s="62"/>
      <c r="E136" s="84">
        <f>SUM(E96:E135)</f>
        <v>4424.64</v>
      </c>
      <c r="F136" s="39"/>
      <c r="G136" s="39"/>
    </row>
    <row r="137" spans="1:7" ht="24" customHeight="1">
      <c r="A137" s="52" t="s">
        <v>188</v>
      </c>
      <c r="B137" s="28">
        <v>6882781</v>
      </c>
      <c r="C137" s="51" t="s">
        <v>229</v>
      </c>
      <c r="D137" s="61" t="s">
        <v>230</v>
      </c>
      <c r="E137" s="77">
        <v>840.9</v>
      </c>
      <c r="F137" s="28">
        <v>1668</v>
      </c>
      <c r="G137" s="30" t="s">
        <v>184</v>
      </c>
    </row>
    <row r="138" spans="1:7" ht="24" customHeight="1">
      <c r="A138" s="52" t="s">
        <v>188</v>
      </c>
      <c r="B138" s="28">
        <v>1610681</v>
      </c>
      <c r="C138" s="51" t="s">
        <v>228</v>
      </c>
      <c r="D138" s="61" t="s">
        <v>259</v>
      </c>
      <c r="E138" s="77">
        <v>297</v>
      </c>
      <c r="F138" s="28">
        <v>1665</v>
      </c>
      <c r="G138" s="30" t="s">
        <v>184</v>
      </c>
    </row>
    <row r="139" spans="1:7" ht="24" customHeight="1">
      <c r="A139" s="52" t="s">
        <v>188</v>
      </c>
      <c r="B139" s="28">
        <v>21028</v>
      </c>
      <c r="C139" s="51" t="s">
        <v>260</v>
      </c>
      <c r="D139" s="61" t="s">
        <v>261</v>
      </c>
      <c r="E139" s="77">
        <v>392.3</v>
      </c>
      <c r="F139" s="28">
        <v>1664</v>
      </c>
      <c r="G139" s="30" t="s">
        <v>184</v>
      </c>
    </row>
    <row r="140" spans="1:7" ht="21" customHeight="1">
      <c r="A140" s="32"/>
      <c r="B140" s="38"/>
      <c r="C140" s="33"/>
      <c r="D140" s="62"/>
      <c r="E140" s="84">
        <f>SUM(E137:E139)</f>
        <v>1530.2</v>
      </c>
      <c r="F140" s="39"/>
      <c r="G140" s="39"/>
    </row>
    <row r="141" spans="1:7" ht="24" customHeight="1">
      <c r="A141" s="29" t="s">
        <v>86</v>
      </c>
      <c r="B141" s="28">
        <v>1008690</v>
      </c>
      <c r="C141" s="51" t="s">
        <v>87</v>
      </c>
      <c r="D141" s="61" t="s">
        <v>145</v>
      </c>
      <c r="E141" s="77">
        <v>91196.44</v>
      </c>
      <c r="F141" s="88">
        <v>1669</v>
      </c>
      <c r="G141" s="30" t="s">
        <v>31</v>
      </c>
    </row>
    <row r="142" spans="1:7" ht="24" customHeight="1">
      <c r="A142" s="29" t="s">
        <v>86</v>
      </c>
      <c r="B142" s="28" t="s">
        <v>72</v>
      </c>
      <c r="C142" s="51" t="s">
        <v>182</v>
      </c>
      <c r="D142" s="61" t="s">
        <v>63</v>
      </c>
      <c r="E142" s="77">
        <v>1457.59</v>
      </c>
      <c r="F142" s="48">
        <v>5302012</v>
      </c>
      <c r="G142" s="30" t="s">
        <v>31</v>
      </c>
    </row>
    <row r="143" spans="1:7" ht="24" customHeight="1">
      <c r="A143" s="29" t="s">
        <v>86</v>
      </c>
      <c r="B143" s="28" t="s">
        <v>72</v>
      </c>
      <c r="C143" s="51" t="s">
        <v>182</v>
      </c>
      <c r="D143" s="61" t="s">
        <v>63</v>
      </c>
      <c r="E143" s="77">
        <v>4518.53</v>
      </c>
      <c r="F143" s="48">
        <v>5300300</v>
      </c>
      <c r="G143" s="30" t="s">
        <v>31</v>
      </c>
    </row>
    <row r="144" spans="1:7" ht="21.75" customHeight="1">
      <c r="A144" s="29" t="s">
        <v>74</v>
      </c>
      <c r="B144" s="28">
        <v>54</v>
      </c>
      <c r="C144" s="51" t="s">
        <v>177</v>
      </c>
      <c r="D144" s="61" t="s">
        <v>178</v>
      </c>
      <c r="E144" s="69">
        <v>55793.82</v>
      </c>
      <c r="F144" s="88">
        <v>39114</v>
      </c>
      <c r="G144" s="30" t="s">
        <v>31</v>
      </c>
    </row>
    <row r="145" spans="1:7" ht="24" customHeight="1">
      <c r="A145" s="29" t="s">
        <v>74</v>
      </c>
      <c r="B145" s="28" t="s">
        <v>72</v>
      </c>
      <c r="C145" s="51" t="s">
        <v>182</v>
      </c>
      <c r="D145" s="61" t="s">
        <v>63</v>
      </c>
      <c r="E145" s="69">
        <v>891.75</v>
      </c>
      <c r="F145" s="48">
        <v>5304490</v>
      </c>
      <c r="G145" s="30" t="s">
        <v>31</v>
      </c>
    </row>
    <row r="146" spans="1:7" ht="24" customHeight="1">
      <c r="A146" s="29" t="s">
        <v>74</v>
      </c>
      <c r="B146" s="28" t="s">
        <v>72</v>
      </c>
      <c r="C146" s="51" t="s">
        <v>182</v>
      </c>
      <c r="D146" s="61" t="s">
        <v>63</v>
      </c>
      <c r="E146" s="69">
        <v>2764.43</v>
      </c>
      <c r="F146" s="48">
        <v>5301808</v>
      </c>
      <c r="G146" s="30" t="s">
        <v>31</v>
      </c>
    </row>
    <row r="147" spans="1:7" ht="27" customHeight="1">
      <c r="A147" s="29" t="s">
        <v>168</v>
      </c>
      <c r="B147" s="28">
        <v>63</v>
      </c>
      <c r="C147" s="51" t="s">
        <v>210</v>
      </c>
      <c r="D147" s="61" t="s">
        <v>186</v>
      </c>
      <c r="E147" s="69">
        <v>4982</v>
      </c>
      <c r="F147" s="88">
        <v>39114</v>
      </c>
      <c r="G147" s="36" t="s">
        <v>90</v>
      </c>
    </row>
    <row r="148" spans="1:7" ht="24" customHeight="1">
      <c r="A148" s="51" t="s">
        <v>141</v>
      </c>
      <c r="B148" s="28">
        <v>1410</v>
      </c>
      <c r="C148" s="51" t="s">
        <v>142</v>
      </c>
      <c r="D148" s="61" t="s">
        <v>143</v>
      </c>
      <c r="E148" s="69">
        <v>7731.26</v>
      </c>
      <c r="F148" s="88">
        <v>1661</v>
      </c>
      <c r="G148" s="30" t="s">
        <v>31</v>
      </c>
    </row>
    <row r="149" spans="1:7" ht="24" customHeight="1">
      <c r="A149" s="51" t="s">
        <v>141</v>
      </c>
      <c r="B149" s="28" t="s">
        <v>174</v>
      </c>
      <c r="C149" s="51" t="s">
        <v>173</v>
      </c>
      <c r="D149" s="61"/>
      <c r="E149" s="69">
        <v>333.6</v>
      </c>
      <c r="F149" s="88">
        <v>391338</v>
      </c>
      <c r="G149" s="30" t="s">
        <v>31</v>
      </c>
    </row>
    <row r="150" spans="1:7" ht="24" customHeight="1">
      <c r="A150" s="51" t="s">
        <v>141</v>
      </c>
      <c r="B150" s="28" t="s">
        <v>166</v>
      </c>
      <c r="C150" s="51" t="s">
        <v>182</v>
      </c>
      <c r="D150" s="61" t="s">
        <v>63</v>
      </c>
      <c r="E150" s="69">
        <v>275.22</v>
      </c>
      <c r="F150" s="88">
        <v>391146</v>
      </c>
      <c r="G150" s="30" t="s">
        <v>31</v>
      </c>
    </row>
    <row r="151" spans="1:7" ht="24" customHeight="1">
      <c r="A151" s="52" t="s">
        <v>179</v>
      </c>
      <c r="B151" s="28">
        <v>690</v>
      </c>
      <c r="C151" s="51" t="s">
        <v>128</v>
      </c>
      <c r="D151" s="60" t="s">
        <v>136</v>
      </c>
      <c r="E151" s="69">
        <v>522.26</v>
      </c>
      <c r="F151" s="88">
        <v>39114</v>
      </c>
      <c r="G151" s="30" t="s">
        <v>31</v>
      </c>
    </row>
    <row r="152" spans="1:7" ht="24" customHeight="1">
      <c r="A152" s="52" t="s">
        <v>231</v>
      </c>
      <c r="B152" s="28">
        <v>689</v>
      </c>
      <c r="C152" s="51" t="s">
        <v>128</v>
      </c>
      <c r="D152" s="60" t="s">
        <v>136</v>
      </c>
      <c r="E152" s="69">
        <v>2506.92</v>
      </c>
      <c r="F152" s="88">
        <v>39114</v>
      </c>
      <c r="G152" s="30" t="s">
        <v>31</v>
      </c>
    </row>
    <row r="153" spans="1:7" ht="24" customHeight="1">
      <c r="A153" s="52" t="s">
        <v>175</v>
      </c>
      <c r="B153" s="28">
        <v>11114</v>
      </c>
      <c r="C153" s="51" t="s">
        <v>170</v>
      </c>
      <c r="D153" s="60" t="s">
        <v>171</v>
      </c>
      <c r="E153" s="69">
        <v>2819.63</v>
      </c>
      <c r="F153" s="88">
        <v>39114</v>
      </c>
      <c r="G153" s="30" t="s">
        <v>31</v>
      </c>
    </row>
    <row r="154" spans="1:7" ht="24" customHeight="1">
      <c r="A154" s="52" t="s">
        <v>175</v>
      </c>
      <c r="B154" s="28" t="s">
        <v>72</v>
      </c>
      <c r="C154" s="51" t="s">
        <v>182</v>
      </c>
      <c r="D154" s="60" t="s">
        <v>63</v>
      </c>
      <c r="E154" s="69">
        <v>45.07</v>
      </c>
      <c r="F154" s="48">
        <v>5302115</v>
      </c>
      <c r="G154" s="30" t="s">
        <v>31</v>
      </c>
    </row>
    <row r="155" spans="1:7" ht="24" customHeight="1">
      <c r="A155" s="52" t="s">
        <v>175</v>
      </c>
      <c r="B155" s="28" t="s">
        <v>72</v>
      </c>
      <c r="C155" s="51" t="s">
        <v>182</v>
      </c>
      <c r="D155" s="60" t="s">
        <v>63</v>
      </c>
      <c r="E155" s="69">
        <v>139.7</v>
      </c>
      <c r="F155" s="48">
        <v>5304330</v>
      </c>
      <c r="G155" s="30" t="s">
        <v>31</v>
      </c>
    </row>
    <row r="156" spans="1:7" ht="24" customHeight="1">
      <c r="A156" s="52" t="s">
        <v>80</v>
      </c>
      <c r="B156" s="28">
        <v>109</v>
      </c>
      <c r="C156" s="51" t="s">
        <v>206</v>
      </c>
      <c r="D156" s="60" t="s">
        <v>207</v>
      </c>
      <c r="E156" s="69">
        <v>512</v>
      </c>
      <c r="F156" s="48">
        <v>1662</v>
      </c>
      <c r="G156" s="30" t="s">
        <v>262</v>
      </c>
    </row>
    <row r="157" spans="1:7" ht="24" customHeight="1">
      <c r="A157" s="52" t="s">
        <v>263</v>
      </c>
      <c r="B157" s="28">
        <v>79384</v>
      </c>
      <c r="C157" s="51" t="s">
        <v>264</v>
      </c>
      <c r="D157" s="60" t="s">
        <v>265</v>
      </c>
      <c r="E157" s="69">
        <v>1032.35</v>
      </c>
      <c r="F157" s="48">
        <v>39110</v>
      </c>
      <c r="G157" s="30" t="s">
        <v>262</v>
      </c>
    </row>
    <row r="158" spans="1:7" ht="24" customHeight="1">
      <c r="A158" s="52" t="s">
        <v>263</v>
      </c>
      <c r="B158" s="28" t="s">
        <v>72</v>
      </c>
      <c r="C158" s="51" t="s">
        <v>182</v>
      </c>
      <c r="D158" s="60" t="s">
        <v>63</v>
      </c>
      <c r="E158" s="69">
        <v>16.5</v>
      </c>
      <c r="F158" s="48">
        <v>5308360</v>
      </c>
      <c r="G158" s="30" t="s">
        <v>31</v>
      </c>
    </row>
    <row r="159" spans="1:7" ht="24" customHeight="1">
      <c r="A159" s="52" t="s">
        <v>263</v>
      </c>
      <c r="B159" s="28" t="s">
        <v>72</v>
      </c>
      <c r="C159" s="51" t="s">
        <v>182</v>
      </c>
      <c r="D159" s="60" t="s">
        <v>63</v>
      </c>
      <c r="E159" s="69">
        <v>51.15</v>
      </c>
      <c r="F159" s="48">
        <v>5300455</v>
      </c>
      <c r="G159" s="30" t="s">
        <v>31</v>
      </c>
    </row>
    <row r="160" spans="1:7" ht="17.25" customHeight="1">
      <c r="A160" s="28"/>
      <c r="B160" s="28" t="s">
        <v>149</v>
      </c>
      <c r="C160" s="28" t="s">
        <v>89</v>
      </c>
      <c r="D160" s="28"/>
      <c r="E160" s="66">
        <v>121.9</v>
      </c>
      <c r="F160" s="28"/>
      <c r="G160" s="36" t="s">
        <v>148</v>
      </c>
    </row>
    <row r="161" spans="1:7" ht="17.25" customHeight="1">
      <c r="A161" s="32"/>
      <c r="B161" s="38"/>
      <c r="C161" s="33"/>
      <c r="D161" s="62"/>
      <c r="E161" s="87">
        <f>SUM(E141:E160)</f>
        <v>177712.12000000005</v>
      </c>
      <c r="F161" s="38"/>
      <c r="G161" s="39"/>
    </row>
    <row r="162" spans="1:7" ht="17.25" customHeight="1">
      <c r="A162" s="28"/>
      <c r="B162" s="28" t="s">
        <v>149</v>
      </c>
      <c r="C162" s="28" t="s">
        <v>89</v>
      </c>
      <c r="D162" s="28"/>
      <c r="E162" s="66">
        <v>121.9</v>
      </c>
      <c r="F162" s="28">
        <v>30423</v>
      </c>
      <c r="G162" s="36" t="s">
        <v>148</v>
      </c>
    </row>
    <row r="163" spans="1:7" ht="18" customHeight="1">
      <c r="A163" s="124"/>
      <c r="B163" s="124"/>
      <c r="C163" s="124"/>
      <c r="D163" s="81"/>
      <c r="E163" s="82">
        <f>E161+E162+E140+E136+E95+E85+E50+E43</f>
        <v>377180.8600000001</v>
      </c>
      <c r="F163" s="40"/>
      <c r="G163" s="41"/>
    </row>
    <row r="164" spans="1:6" ht="15">
      <c r="A164" s="24"/>
      <c r="B164" s="24"/>
      <c r="C164" s="24"/>
      <c r="D164" s="24"/>
      <c r="E164" s="71"/>
      <c r="F164" s="26"/>
    </row>
    <row r="165" spans="1:6" ht="15">
      <c r="A165" s="24"/>
      <c r="B165" s="24"/>
      <c r="C165" s="24"/>
      <c r="D165" s="24"/>
      <c r="E165" s="56"/>
      <c r="F165" s="26"/>
    </row>
    <row r="166" spans="1:6" ht="15">
      <c r="A166" s="24"/>
      <c r="B166" s="24"/>
      <c r="C166" s="24"/>
      <c r="D166" s="24"/>
      <c r="E166" s="25"/>
      <c r="F166" s="26"/>
    </row>
    <row r="167" spans="1:6" ht="15">
      <c r="A167" s="24"/>
      <c r="B167" s="24"/>
      <c r="C167" s="24"/>
      <c r="D167" s="24"/>
      <c r="E167" s="25"/>
      <c r="F167" s="26"/>
    </row>
    <row r="168" spans="1:6" ht="15">
      <c r="A168" s="24"/>
      <c r="B168" s="24"/>
      <c r="C168" s="24"/>
      <c r="D168" s="24"/>
      <c r="E168" s="25"/>
      <c r="F168" s="26"/>
    </row>
    <row r="169" spans="1:6" ht="15">
      <c r="A169" s="24"/>
      <c r="B169" s="24"/>
      <c r="C169" s="24"/>
      <c r="D169" s="24"/>
      <c r="E169" s="25"/>
      <c r="F169" s="26"/>
    </row>
    <row r="170" spans="1:6" ht="15">
      <c r="A170" s="24"/>
      <c r="B170" s="24"/>
      <c r="C170" s="24"/>
      <c r="D170" s="24"/>
      <c r="E170" s="25"/>
      <c r="F170" s="26"/>
    </row>
    <row r="171" spans="1:6" ht="15">
      <c r="A171" s="24"/>
      <c r="B171" s="24"/>
      <c r="C171" s="24"/>
      <c r="D171" s="24"/>
      <c r="E171" s="25"/>
      <c r="F171" s="26"/>
    </row>
    <row r="172" spans="1:6" ht="15">
      <c r="A172" s="24"/>
      <c r="B172" s="24"/>
      <c r="C172" s="24"/>
      <c r="D172" s="24"/>
      <c r="E172" s="25"/>
      <c r="F172" s="26"/>
    </row>
    <row r="173" spans="1:6" ht="15">
      <c r="A173" s="24"/>
      <c r="B173" s="24"/>
      <c r="C173" s="24"/>
      <c r="D173" s="24"/>
      <c r="E173" s="25"/>
      <c r="F173" s="26"/>
    </row>
    <row r="174" spans="1:6" ht="15">
      <c r="A174" s="24"/>
      <c r="B174" s="24"/>
      <c r="C174" s="24"/>
      <c r="D174" s="24"/>
      <c r="E174" s="25"/>
      <c r="F174" s="26"/>
    </row>
    <row r="175" spans="1:6" ht="15">
      <c r="A175" s="24"/>
      <c r="B175" s="24"/>
      <c r="C175" s="24"/>
      <c r="D175" s="24"/>
      <c r="E175" s="25"/>
      <c r="F175" s="26"/>
    </row>
    <row r="176" spans="1:6" ht="15">
      <c r="A176" s="24"/>
      <c r="B176" s="24"/>
      <c r="C176" s="24"/>
      <c r="D176" s="24"/>
      <c r="E176" s="25"/>
      <c r="F176" s="26"/>
    </row>
    <row r="177" spans="1:6" ht="15">
      <c r="A177" s="24"/>
      <c r="B177" s="24"/>
      <c r="C177" s="24"/>
      <c r="D177" s="24"/>
      <c r="E177" s="25"/>
      <c r="F177" s="26"/>
    </row>
    <row r="178" spans="1:6" ht="15">
      <c r="A178" s="24"/>
      <c r="B178" s="24"/>
      <c r="C178" s="24"/>
      <c r="D178" s="24"/>
      <c r="E178" s="25"/>
      <c r="F178" s="26"/>
    </row>
    <row r="179" spans="1:6" ht="15">
      <c r="A179" s="24"/>
      <c r="B179" s="24"/>
      <c r="C179" s="24"/>
      <c r="D179" s="24"/>
      <c r="E179" s="25"/>
      <c r="F179" s="26"/>
    </row>
    <row r="180" spans="1:6" ht="15">
      <c r="A180" s="24"/>
      <c r="B180" s="24"/>
      <c r="C180" s="24"/>
      <c r="D180" s="24"/>
      <c r="E180" s="25"/>
      <c r="F180" s="26"/>
    </row>
    <row r="181" spans="1:6" ht="15">
      <c r="A181" s="24"/>
      <c r="B181" s="24"/>
      <c r="C181" s="24"/>
      <c r="D181" s="24"/>
      <c r="E181" s="25"/>
      <c r="F181" s="26"/>
    </row>
    <row r="182" spans="1:6" ht="15">
      <c r="A182" s="24"/>
      <c r="B182" s="24"/>
      <c r="C182" s="24"/>
      <c r="D182" s="24"/>
      <c r="E182" s="25"/>
      <c r="F182" s="26"/>
    </row>
    <row r="183" spans="1:6" ht="15">
      <c r="A183" s="24"/>
      <c r="B183" s="24"/>
      <c r="C183" s="24"/>
      <c r="D183" s="24"/>
      <c r="E183" s="25"/>
      <c r="F183" s="26"/>
    </row>
    <row r="184" spans="1:6" ht="15">
      <c r="A184" s="24"/>
      <c r="B184" s="24"/>
      <c r="C184" s="24"/>
      <c r="D184" s="24"/>
      <c r="E184" s="25"/>
      <c r="F184" s="26"/>
    </row>
    <row r="185" spans="1:6" ht="15">
      <c r="A185" s="24"/>
      <c r="B185" s="24"/>
      <c r="C185" s="24"/>
      <c r="D185" s="24"/>
      <c r="E185" s="25"/>
      <c r="F185" s="26"/>
    </row>
    <row r="186" spans="1:6" ht="15">
      <c r="A186" s="24"/>
      <c r="B186" s="24"/>
      <c r="C186" s="24"/>
      <c r="D186" s="24"/>
      <c r="E186" s="25"/>
      <c r="F186" s="26"/>
    </row>
    <row r="187" spans="1:6" ht="15">
      <c r="A187" s="24"/>
      <c r="B187" s="24"/>
      <c r="C187" s="24"/>
      <c r="D187" s="24"/>
      <c r="E187" s="25"/>
      <c r="F187" s="26"/>
    </row>
    <row r="188" spans="1:6" ht="15">
      <c r="A188" s="24"/>
      <c r="B188" s="24"/>
      <c r="C188" s="24"/>
      <c r="D188" s="24"/>
      <c r="E188" s="25"/>
      <c r="F188" s="26"/>
    </row>
    <row r="189" spans="1:6" ht="15">
      <c r="A189" s="24"/>
      <c r="B189" s="24"/>
      <c r="C189" s="24"/>
      <c r="D189" s="24"/>
      <c r="E189" s="25"/>
      <c r="F189" s="26"/>
    </row>
    <row r="190" spans="1:6" ht="15">
      <c r="A190" s="24"/>
      <c r="B190" s="24"/>
      <c r="C190" s="24"/>
      <c r="D190" s="24"/>
      <c r="E190" s="25"/>
      <c r="F190" s="26"/>
    </row>
    <row r="191" spans="1:6" ht="15">
      <c r="A191" s="24"/>
      <c r="B191" s="24"/>
      <c r="C191" s="24"/>
      <c r="D191" s="24"/>
      <c r="E191" s="25"/>
      <c r="F191" s="26"/>
    </row>
    <row r="192" spans="1:6" ht="15">
      <c r="A192" s="24"/>
      <c r="B192" s="24"/>
      <c r="C192" s="24"/>
      <c r="D192" s="24"/>
      <c r="E192" s="25"/>
      <c r="F192" s="26"/>
    </row>
    <row r="193" spans="1:6" ht="15">
      <c r="A193" s="24"/>
      <c r="B193" s="24"/>
      <c r="C193" s="24"/>
      <c r="D193" s="24"/>
      <c r="E193" s="25"/>
      <c r="F193" s="26"/>
    </row>
    <row r="194" spans="1:6" ht="15">
      <c r="A194" s="24"/>
      <c r="B194" s="24"/>
      <c r="C194" s="24"/>
      <c r="D194" s="24"/>
      <c r="E194" s="25"/>
      <c r="F194" s="26"/>
    </row>
    <row r="195" spans="1:6" ht="15">
      <c r="A195" s="24"/>
      <c r="B195" s="24"/>
      <c r="C195" s="24"/>
      <c r="D195" s="24"/>
      <c r="E195" s="25"/>
      <c r="F195" s="26"/>
    </row>
    <row r="196" spans="1:6" ht="15">
      <c r="A196" s="24"/>
      <c r="B196" s="24"/>
      <c r="C196" s="24"/>
      <c r="D196" s="24"/>
      <c r="E196" s="25"/>
      <c r="F196" s="26"/>
    </row>
  </sheetData>
  <autoFilter ref="A1:G163"/>
  <mergeCells count="1">
    <mergeCell ref="A163:C163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1" r:id="rId1"/>
  <rowBreaks count="4" manualBreakCount="4">
    <brk id="43" max="16383" man="1"/>
    <brk id="95" max="16383" man="1"/>
    <brk id="136" max="16383" man="1"/>
    <brk id="1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2023-05-19T14:58:34Z</cp:lastPrinted>
  <dcterms:created xsi:type="dcterms:W3CDTF">2015-02-24T11:41:13Z</dcterms:created>
  <dcterms:modified xsi:type="dcterms:W3CDTF">2023-06-29T15:26:07Z</dcterms:modified>
  <cp:category/>
  <cp:version/>
  <cp:contentType/>
  <cp:contentStatus/>
</cp:coreProperties>
</file>