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/>
  <bookViews>
    <workbookView xWindow="65416" yWindow="65416" windowWidth="29040" windowHeight="15840" activeTab="0"/>
  </bookViews>
  <sheets>
    <sheet name="anexo " sheetId="23" r:id="rId1"/>
    <sheet name="novembro" sheetId="24" r:id="rId2"/>
  </sheets>
  <definedNames>
    <definedName name="_xlnm._FilterDatabase" localSheetId="1" hidden="1">'novembro'!$A$1:$G$191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Mariana Rodrigues</author>
  </authors>
  <commentList>
    <comment ref="F41" authorId="0">
      <text>
        <r>
          <rPr>
            <b/>
            <sz val="9"/>
            <rFont val="Segoe UI"/>
            <family val="2"/>
          </rPr>
          <t>Mariana Rodrigues:</t>
        </r>
        <r>
          <rPr>
            <sz val="9"/>
            <rFont val="Segoe UI"/>
            <family val="2"/>
          </rPr>
          <t xml:space="preserve">
1.576,14 conta 67034
2.282,90conta 4228</t>
        </r>
      </text>
    </comment>
  </commentList>
</comments>
</file>

<file path=xl/sharedStrings.xml><?xml version="1.0" encoding="utf-8"?>
<sst xmlns="http://schemas.openxmlformats.org/spreadsheetml/2006/main" count="894" uniqueCount="257">
  <si>
    <t>DEMONSTRATIVO INTEGRAL DAS RECEITAS E DESPESAS</t>
  </si>
  <si>
    <t>CNPJ:</t>
  </si>
  <si>
    <t>ENDEREÇO E CEP:</t>
  </si>
  <si>
    <t>CPF:</t>
  </si>
  <si>
    <t>EXERCÍCIO:</t>
  </si>
  <si>
    <t>DOCUMENTO</t>
  </si>
  <si>
    <t>DATA</t>
  </si>
  <si>
    <t>VIGÊNCIA</t>
  </si>
  <si>
    <t>VALOR - R$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</si>
  <si>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</si>
  <si>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</si>
  <si>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</si>
  <si>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</si>
  <si>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</si>
  <si>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(B) REPASSES PÚBLICOS NO EXERCÍCIO</t>
  </si>
  <si>
    <t>(E) TOTAL DE RECURSOS (A + B + C + D)</t>
  </si>
  <si>
    <t>(G) TOTAL DE RECURSOS DISPONÍVEIS NO EXERCÍCIO (E + F)</t>
  </si>
  <si>
    <t>(C) RECEITAS COM APLICAÇÕES FINANCEIRAS DOS REPASSES PÚBLICOS</t>
  </si>
  <si>
    <t>(1) Verba: Federal, Estadual ou Municipal, devendo ser elaborado um anexo para cada fonte de recurso</t>
  </si>
  <si>
    <t>(2) Incluir valores previstos no exercício anterior e repassados neste exercício.</t>
  </si>
  <si>
    <t>ORIGEM DOS RECURSOS (4)</t>
  </si>
  <si>
    <t>CATEGORIA OU FINALIDADE DA DESPESA (8)</t>
  </si>
  <si>
    <t>DESPESAS CONTABILIZADAS NESTE EXERCÍCIO (R$)</t>
  </si>
  <si>
    <t>DESPESAS CONTABILIZADAS EM EXERCÍCIO ANTERIORES E PAGAS NESTE EXERCÍCIO (R$) (H)</t>
  </si>
  <si>
    <t>DESPESAS CONTABILIZADAS NESTE EXERCÍCIO E PAGAS NESTE EXERCÍCIO (R$) (I)</t>
  </si>
  <si>
    <t>DESPESAS CONTABILIZADAS NESTE EXERCÍCIO A PAGAR EM EXERCÍCIOS SEGUINTES (R$)</t>
  </si>
  <si>
    <t>Recursos Humanos (5)</t>
  </si>
  <si>
    <t>Recursos Humanos (6)</t>
  </si>
  <si>
    <t>Medicamentos</t>
  </si>
  <si>
    <t>Gêneros alimentícios</t>
  </si>
  <si>
    <t>Outros materiais de consumo</t>
  </si>
  <si>
    <t>Outros serviços de terceiros</t>
  </si>
  <si>
    <t>Locação de imóveis</t>
  </si>
  <si>
    <t>Bens e materiais permanentes</t>
  </si>
  <si>
    <t>Obras</t>
  </si>
  <si>
    <t>Despesas Financeiras e bancárias</t>
  </si>
  <si>
    <t>Outras despesas</t>
  </si>
  <si>
    <t>TOTAL</t>
  </si>
  <si>
    <t>Combustível</t>
  </si>
  <si>
    <t>Utilidades públicas (7)</t>
  </si>
  <si>
    <t>Locações diversas</t>
  </si>
  <si>
    <t>(4) Verba: Federal, Estadual, Municipal e Recursos Próprios, devendo ser elaborado um enxo para cada fonte de recurso.</t>
  </si>
  <si>
    <t>(5) Salários, encargos e benefícios.</t>
  </si>
  <si>
    <t>(6) Autônomos e pessoa jurídica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</si>
  <si>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</si>
  <si>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permanentes.</t>
  </si>
  <si>
    <t>(*) Apenas para entidades da área da Saúde.</t>
  </si>
  <si>
    <t>Serviços médicos (*)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</si>
  <si>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</si>
  <si>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</si>
  <si>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</si>
  <si>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F)]</t>
  </si>
  <si>
    <t>(L) VALOR DEVOLVIDO AO ÓRGÃO PÚBLICO</t>
  </si>
  <si>
    <t>Presidente</t>
  </si>
  <si>
    <t>CONTRATO DE GESTÃO</t>
  </si>
  <si>
    <t>CONTRATANTE</t>
  </si>
  <si>
    <t>CONTRATADA</t>
  </si>
  <si>
    <t>ENTIDADE GERENCIADA (*):</t>
  </si>
  <si>
    <t>RESPONSÁVEL PELA ORGANIZAÇÃO SOCIAL:</t>
  </si>
  <si>
    <t>ORIGEM DOS RECURSOS (1)</t>
  </si>
  <si>
    <t>Municipal</t>
  </si>
  <si>
    <t>OBJETO DO CONTRATO DE GESTÃO:</t>
  </si>
  <si>
    <t>Praça Dr Botelho Egas, 11 - Centro - Guararema -SP CEP: 08900-000</t>
  </si>
  <si>
    <t>48.517.932/0001-32</t>
  </si>
  <si>
    <t>Centro de Especialidades de Saúde e Apoio à População</t>
  </si>
  <si>
    <t>Santa Casa de Misericórdia de Guararema</t>
  </si>
  <si>
    <t>Prefeitura Municipal de Guararema</t>
  </si>
  <si>
    <t>(D) OUTRAS RECEITAS DECORRENTES DA EXECUÇÃO DO AJUSTE (3)</t>
  </si>
  <si>
    <t>NF</t>
  </si>
  <si>
    <t>Especificação</t>
  </si>
  <si>
    <t>VALOR APLICADO</t>
  </si>
  <si>
    <t>Nº. CHEQUE</t>
  </si>
  <si>
    <t>darf</t>
  </si>
  <si>
    <t>Serviço de Diagnóstico por Imagem</t>
  </si>
  <si>
    <t>Serviço de Fisioterapia</t>
  </si>
  <si>
    <t>recibo</t>
  </si>
  <si>
    <t>gps</t>
  </si>
  <si>
    <t>grf</t>
  </si>
  <si>
    <t>Fundo de Garantia por tempo de Serviço</t>
  </si>
  <si>
    <t>Serviço de Oftalmologia</t>
  </si>
  <si>
    <t>Serviço de Otorrinolaringologia</t>
  </si>
  <si>
    <t>Mourão e Buzzato Médicos Associados Ltda</t>
  </si>
  <si>
    <t>Serviço de Urologia</t>
  </si>
  <si>
    <t>Serviços Administrativos</t>
  </si>
  <si>
    <t>Serviço de Cardiologia</t>
  </si>
  <si>
    <t>Serviços de Enfermagem</t>
  </si>
  <si>
    <t xml:space="preserve">Serviços de Laboratório </t>
  </si>
  <si>
    <t>Diagnósticos da América S.A</t>
  </si>
  <si>
    <t>extrato</t>
  </si>
  <si>
    <t>Banco Bradesco S.A</t>
  </si>
  <si>
    <t>Serviços médicos</t>
  </si>
  <si>
    <t>Ticket Serviços S/A</t>
  </si>
  <si>
    <t>Recursos humanos(5)</t>
  </si>
  <si>
    <t>12 meses</t>
  </si>
  <si>
    <t>DEMONSTRATIVO DOS RECURSOS DISPONÍVEIS NO EXERCÍCIO</t>
  </si>
  <si>
    <t>(M) VALOR AUTORIZADO PARA APLICAÇÃO NO EXERCÍCIO SEGUINTE (K-L)</t>
  </si>
  <si>
    <t>DEMONSTRATIVO DAS DESPESAS INCORRIDAS NO EXERCÍCIO</t>
  </si>
  <si>
    <t>Serviço de Neurologia</t>
  </si>
  <si>
    <t>Material Médico e Hospitalar(*)</t>
  </si>
  <si>
    <t>ANEXO 8</t>
  </si>
  <si>
    <t>REPASSE AO TERCEIRO SETOR</t>
  </si>
  <si>
    <t>(F) RECURSOS PRÓPRIOS DA ORGANIZAÇÃO SOCIAL</t>
  </si>
  <si>
    <t>(3) Receitas com estacionamento, aluguéis entre outras.</t>
  </si>
  <si>
    <t>(9) Quando a diferença entre coluna DESPESA CONTABILIZADA NESTE EXERCÍCIO 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</si>
  <si>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 Contratante.</t>
  </si>
  <si>
    <t>Gêneros Alimentícios</t>
  </si>
  <si>
    <t xml:space="preserve"> </t>
  </si>
  <si>
    <t>Serviço de Dermatologia</t>
  </si>
  <si>
    <t>Clinica Médica Lira e Folegatti Ltda</t>
  </si>
  <si>
    <t>Gianneschi  &amp; Nogueira Ltda</t>
  </si>
  <si>
    <t>Moreno Médicos Associados Ltda</t>
  </si>
  <si>
    <t>Serviços adm/fisio/enf/transporte</t>
  </si>
  <si>
    <t>TOTAL DE DESPESAS PAGAS NESTE EXERCÍCIO (R$)                                                      J = (H + I)</t>
  </si>
  <si>
    <t>Contrato de Gestão nº 01/2020</t>
  </si>
  <si>
    <t>Gerenciamento dos serviços do ambulatório de Especialidades no Centro de especialidades de saúde e apoio a população – CESAP.</t>
  </si>
  <si>
    <t>Serviço de Regulação</t>
  </si>
  <si>
    <t>Davi E F DE Oliveira Serviços Médicos Eireli</t>
  </si>
  <si>
    <t>Cooperativa Odontológica de Jacarei</t>
  </si>
  <si>
    <t>até 13/01/2021</t>
  </si>
  <si>
    <t>Material Médico e Hospitalar</t>
  </si>
  <si>
    <t>fatura</t>
  </si>
  <si>
    <t>NTOR Clinica Medica Ltda</t>
  </si>
  <si>
    <t>Termo Aditamento nº 03</t>
  </si>
  <si>
    <t>até 13/01/2022</t>
  </si>
  <si>
    <t>Termo Aditamento nº 01</t>
  </si>
  <si>
    <t>05.764.851/0001-24</t>
  </si>
  <si>
    <t>01.611.226/0001-91</t>
  </si>
  <si>
    <t>20.414.807/0001-88</t>
  </si>
  <si>
    <t>31.175.750/0001-28</t>
  </si>
  <si>
    <t>20.611.957/0001-81</t>
  </si>
  <si>
    <t>33.378.243/0001-17</t>
  </si>
  <si>
    <t>47.866.934/0001-74</t>
  </si>
  <si>
    <t>16.893.341/0001-73</t>
  </si>
  <si>
    <t>10.221.686/0001-02</t>
  </si>
  <si>
    <t>Serviço de Fisio/laboratório</t>
  </si>
  <si>
    <t>Transguara Transporte e Locação Ltda Epp</t>
  </si>
  <si>
    <t>02.668.680/0001-41</t>
  </si>
  <si>
    <t>07.149.505/0001-61</t>
  </si>
  <si>
    <t>61.486.650/0634-28</t>
  </si>
  <si>
    <t>Termo Aditamento nº 04</t>
  </si>
  <si>
    <t>Despesas Financeiras</t>
  </si>
  <si>
    <t>Extrato</t>
  </si>
  <si>
    <t>Kaprinter Comércio Serviço e Locação de Equipamaneto</t>
  </si>
  <si>
    <t>Termo Aditivo nº 05</t>
  </si>
  <si>
    <t>(A) SALDO DO EXERCÍCIO ANTERIOR</t>
  </si>
  <si>
    <t>Termo de Aditamento nº 07</t>
  </si>
  <si>
    <t>Serviço de Infectologia</t>
  </si>
  <si>
    <t>37.266.019/0001-94</t>
  </si>
  <si>
    <t>Pro Infecto Serviços Médicos Ltda</t>
  </si>
  <si>
    <t>F.Rodrigues Seg do Trab Me</t>
  </si>
  <si>
    <t>Termo de Aditamento nº 08</t>
  </si>
  <si>
    <t>até 13/01/2023</t>
  </si>
  <si>
    <t>DARF</t>
  </si>
  <si>
    <t>Exame Ecocardiograma</t>
  </si>
  <si>
    <t>Serviço de Pneumologista</t>
  </si>
  <si>
    <t>Madeu e Faraco Serviços Médicos Ltda</t>
  </si>
  <si>
    <t>11.246.809/0001-14</t>
  </si>
  <si>
    <t>Serviço oftalmologia /    auto refrator</t>
  </si>
  <si>
    <t>ISSQN</t>
  </si>
  <si>
    <t>BOLETO</t>
  </si>
  <si>
    <t>Exame Espirometria</t>
  </si>
  <si>
    <t>Termo de Aditamento nº 09</t>
  </si>
  <si>
    <t>Noseap Fisioterapia Eireli</t>
  </si>
  <si>
    <t>37.556.641/0001-37</t>
  </si>
  <si>
    <t>Exame Eletroencefalograma</t>
  </si>
  <si>
    <t>Ferrari e Pwa Serviços Médicos S/S</t>
  </si>
  <si>
    <t xml:space="preserve">Documento de Arrecadação de Receitas Federais </t>
  </si>
  <si>
    <t>46.763.138/0001-43</t>
  </si>
  <si>
    <t>68.295.880/0001-04</t>
  </si>
  <si>
    <t>Locação diversas</t>
  </si>
  <si>
    <t>Termo de Aditamento nº 10</t>
  </si>
  <si>
    <t>00.531.736/0001-96</t>
  </si>
  <si>
    <t>Serviço Higiene</t>
  </si>
  <si>
    <t>Termo de Aditamento nº 11</t>
  </si>
  <si>
    <t>Works Informática Comercial Ltda Epp</t>
  </si>
  <si>
    <t>00.320.065/0001-14</t>
  </si>
  <si>
    <t>Via Nova Serviços Ltda</t>
  </si>
  <si>
    <t>01.178.287/0001-07</t>
  </si>
  <si>
    <t>TPG Transporte de Passageiros Ltda</t>
  </si>
  <si>
    <t>até 13/01/2024</t>
  </si>
  <si>
    <t>O signatário, na qualidade de representante da Santa Casa de Misericórdia de Guararem vem indicar, na forma abaixo detalhada, as despesas incorridas e pagas no exercício/2023 bem como as despesas a pagar no exercício seguinte.</t>
  </si>
  <si>
    <t>Maksud Cardiologia Diagnóstica e Terapeutica Ltda</t>
  </si>
  <si>
    <t>J Dib Clinica Médica Ltda Me</t>
  </si>
  <si>
    <t>22.960.973/0001-05</t>
  </si>
  <si>
    <t>Exame Eletroneuromiografia</t>
  </si>
  <si>
    <t>Serviço Endocrinologista</t>
  </si>
  <si>
    <t>Medclin Jacarei S/C Ltda</t>
  </si>
  <si>
    <t>05.322.442/0001-78</t>
  </si>
  <si>
    <t>serv administrativo/enfermagem/higiene</t>
  </si>
  <si>
    <t>UltraSom Equipamanetos Médicos Ltda</t>
  </si>
  <si>
    <t>Serviço Diagnóstico por Imagem</t>
  </si>
  <si>
    <t>Outros Materiais de Consumo</t>
  </si>
  <si>
    <t>serviço médicos especialidades</t>
  </si>
  <si>
    <t>Gêneros Alimentícios (parcial)</t>
  </si>
  <si>
    <t xml:space="preserve">Outros Materiais de Consumo </t>
  </si>
  <si>
    <t xml:space="preserve">Outros serviços de terceiros </t>
  </si>
  <si>
    <t>Serviço dermatologia</t>
  </si>
  <si>
    <t>Termo de Aditamento nº 12</t>
  </si>
  <si>
    <t>Termo de Aditamento nº 06</t>
  </si>
  <si>
    <t>15.021.981/0001-20</t>
  </si>
  <si>
    <t>00.874.929/0001-40</t>
  </si>
  <si>
    <t>Galdino A. Siqueira Filho Padaria Me</t>
  </si>
  <si>
    <t>07.556.205/0001-05</t>
  </si>
  <si>
    <t>Copolfood Com Prod Alimentícios Ltda</t>
  </si>
  <si>
    <t>12.799.986/0001-90</t>
  </si>
  <si>
    <t>43.231.645/0001-48</t>
  </si>
  <si>
    <t>Comercial de Alimentos Caetano Ltda</t>
  </si>
  <si>
    <t>10.454.303/0001-38</t>
  </si>
  <si>
    <t>48.100.176/0002-22</t>
  </si>
  <si>
    <t>Sales Distribuidora Ltda</t>
  </si>
  <si>
    <t>08.189.587/0001-30</t>
  </si>
  <si>
    <t>52.434.156/0001-84</t>
  </si>
  <si>
    <t>Reversão Produções Gráficas Ltda Me</t>
  </si>
  <si>
    <t>01.383.391/0001-33</t>
  </si>
  <si>
    <t>Material Médico e Hospitalar (parcial)</t>
  </si>
  <si>
    <t>19.043.440/0002-35</t>
  </si>
  <si>
    <t>Guararema, 02 de janeiro de 2024.</t>
  </si>
  <si>
    <t>Cirurgica São José Ltda</t>
  </si>
  <si>
    <t>55.309.074/0001-04</t>
  </si>
  <si>
    <t>Serviço de cardiologia</t>
  </si>
  <si>
    <t>Med Center Comercial Ltda</t>
  </si>
  <si>
    <t>CBS Médico Cientifica Ltda</t>
  </si>
  <si>
    <t>48.791.685/0001-68</t>
  </si>
  <si>
    <t>Unomed Comércio Materiais Hospitalares Eireli</t>
  </si>
  <si>
    <t>Bioessência Farmacia de Manipulação</t>
  </si>
  <si>
    <t>60.936.309/0001-10</t>
  </si>
  <si>
    <t xml:space="preserve">medicamento </t>
  </si>
  <si>
    <t>Minerva S.A</t>
  </si>
  <si>
    <t>67.620.377/0051-83</t>
  </si>
  <si>
    <t xml:space="preserve">Melhor Gas Distribuidora Ltda Epp </t>
  </si>
  <si>
    <t>Londres Dist de Prod Alimentícios Ltda</t>
  </si>
  <si>
    <t>07.34.947/0001-62</t>
  </si>
  <si>
    <t>Comercial de Alimentos AMRM Eireli</t>
  </si>
  <si>
    <t>31.365.558/0001-02</t>
  </si>
  <si>
    <t>Nova Mega G Atacadista de Alimentos S. A</t>
  </si>
  <si>
    <t>Centroeste Carnes e 'Derivados Ltda</t>
  </si>
  <si>
    <t>03.802.108/0001-96</t>
  </si>
  <si>
    <t>47.978.428/0001-77</t>
  </si>
  <si>
    <t>Reval Atacado de Ppaelaria Ltda</t>
  </si>
  <si>
    <t>Sist de Serv RB Quaity Com de Embalagens Ltda</t>
  </si>
  <si>
    <t>Outros Materiais de Consumo (parcial)</t>
  </si>
  <si>
    <t>Serviço mamografia</t>
  </si>
  <si>
    <t>MF Serviços Médicos Ltda</t>
  </si>
  <si>
    <t>05.350.601/0001-48</t>
  </si>
  <si>
    <t>Serviços administrativos</t>
  </si>
  <si>
    <t>Telefonica Brasil</t>
  </si>
  <si>
    <t>02.558.157/0001-62</t>
  </si>
  <si>
    <t>Utilidade Pública</t>
  </si>
  <si>
    <t>Camila Yukie Goto</t>
  </si>
  <si>
    <t>serviço fisioterapia</t>
  </si>
  <si>
    <t>Gizele Rezende Rangel Ltda</t>
  </si>
  <si>
    <t>17.009.487/0001-76</t>
  </si>
  <si>
    <t>Transf. Bancária nº 9727181 constante do Extrato</t>
  </si>
  <si>
    <t>Transf. Bancária nº 2069945 constante do Extrato</t>
  </si>
  <si>
    <t>Alexandre Marques</t>
  </si>
  <si>
    <t>284.896.558-47</t>
  </si>
  <si>
    <t>Funcionários Santa Casa de Misericórdia de Guararema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</si>
</sst>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(&quot;R$&quot;* #,##0.00_);_(&quot;R$&quot;* \(#,##0.00\);_(&quot;R$&quot;* &quot;-&quot;??_);_(@_)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Calibri"/>
      <family val="2"/>
    </font>
    <font>
      <b/>
      <sz val="9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10"/>
      <color rgb="FFFF0000"/>
      <name val="Arial"/>
      <family val="2"/>
    </font>
    <font>
      <b/>
      <sz val="10"/>
      <color rgb="FFFF0000"/>
      <name val="Arial Narrow"/>
      <family val="2"/>
    </font>
    <font>
      <sz val="9"/>
      <color rgb="FFFF0000"/>
      <name val="Arial Narrow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wrapText="1"/>
    </xf>
    <xf numFmtId="0" fontId="8" fillId="0" borderId="1" xfId="0" applyFont="1" applyBorder="1" applyAlignment="1">
      <alignment wrapText="1"/>
    </xf>
    <xf numFmtId="0" fontId="6" fillId="0" borderId="2" xfId="0" applyFont="1" applyBorder="1"/>
    <xf numFmtId="0" fontId="6" fillId="0" borderId="0" xfId="0" applyFont="1"/>
    <xf numFmtId="0" fontId="3" fillId="0" borderId="0" xfId="0" applyFont="1"/>
    <xf numFmtId="0" fontId="7" fillId="0" borderId="0" xfId="0" applyFont="1"/>
    <xf numFmtId="0" fontId="3" fillId="0" borderId="0" xfId="0" applyFont="1" applyAlignment="1">
      <alignment horizontal="left" wrapText="1"/>
    </xf>
    <xf numFmtId="0" fontId="4" fillId="0" borderId="1" xfId="0" applyFont="1" applyBorder="1"/>
    <xf numFmtId="4" fontId="0" fillId="0" borderId="0" xfId="0" applyNumberFormat="1"/>
    <xf numFmtId="164" fontId="0" fillId="0" borderId="0" xfId="0" applyNumberFormat="1"/>
    <xf numFmtId="14" fontId="4" fillId="0" borderId="1" xfId="0" applyNumberFormat="1" applyFont="1" applyBorder="1"/>
    <xf numFmtId="164" fontId="4" fillId="0" borderId="1" xfId="20" applyFont="1" applyBorder="1"/>
    <xf numFmtId="164" fontId="4" fillId="0" borderId="1" xfId="0" applyNumberFormat="1" applyFont="1" applyBorder="1"/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0" fontId="11" fillId="0" borderId="1" xfId="0" applyFont="1" applyBorder="1"/>
    <xf numFmtId="4" fontId="11" fillId="0" borderId="1" xfId="0" applyNumberFormat="1" applyFont="1" applyBorder="1"/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164" fontId="14" fillId="0" borderId="0" xfId="0" applyNumberFormat="1" applyFont="1"/>
    <xf numFmtId="0" fontId="13" fillId="0" borderId="0" xfId="0" applyFont="1"/>
    <xf numFmtId="0" fontId="15" fillId="0" borderId="3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12" fillId="0" borderId="4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left"/>
    </xf>
    <xf numFmtId="164" fontId="0" fillId="0" borderId="0" xfId="20" applyFont="1"/>
    <xf numFmtId="0" fontId="12" fillId="0" borderId="1" xfId="0" applyFont="1" applyBorder="1" applyAlignment="1">
      <alignment horizontal="left" wrapText="1"/>
    </xf>
    <xf numFmtId="0" fontId="0" fillId="0" borderId="1" xfId="0" applyBorder="1"/>
    <xf numFmtId="0" fontId="6" fillId="0" borderId="1" xfId="0" applyFont="1" applyBorder="1"/>
    <xf numFmtId="0" fontId="1" fillId="0" borderId="0" xfId="0" applyFont="1"/>
    <xf numFmtId="0" fontId="15" fillId="3" borderId="1" xfId="0" applyFont="1" applyFill="1" applyBorder="1" applyAlignment="1">
      <alignment horizontal="left"/>
    </xf>
    <xf numFmtId="0" fontId="6" fillId="3" borderId="1" xfId="0" applyFont="1" applyFill="1" applyBorder="1"/>
    <xf numFmtId="0" fontId="13" fillId="3" borderId="1" xfId="0" applyFont="1" applyFill="1" applyBorder="1"/>
    <xf numFmtId="0" fontId="0" fillId="3" borderId="1" xfId="0" applyFill="1" applyBorder="1"/>
    <xf numFmtId="1" fontId="15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wrapText="1"/>
    </xf>
    <xf numFmtId="0" fontId="15" fillId="4" borderId="4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left"/>
    </xf>
    <xf numFmtId="0" fontId="15" fillId="4" borderId="3" xfId="0" applyFont="1" applyFill="1" applyBorder="1" applyAlignment="1">
      <alignment horizontal="left"/>
    </xf>
    <xf numFmtId="0" fontId="6" fillId="4" borderId="1" xfId="0" applyFont="1" applyFill="1" applyBorder="1"/>
    <xf numFmtId="0" fontId="17" fillId="0" borderId="1" xfId="0" applyFont="1" applyBorder="1" applyAlignment="1">
      <alignment horizontal="left"/>
    </xf>
    <xf numFmtId="4" fontId="10" fillId="0" borderId="1" xfId="0" applyNumberFormat="1" applyFont="1" applyBorder="1"/>
    <xf numFmtId="0" fontId="0" fillId="0" borderId="0" xfId="0" applyAlignment="1">
      <alignment wrapText="1"/>
    </xf>
    <xf numFmtId="0" fontId="15" fillId="0" borderId="3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16" fillId="0" borderId="0" xfId="0" applyFont="1"/>
    <xf numFmtId="164" fontId="10" fillId="0" borderId="1" xfId="0" applyNumberFormat="1" applyFont="1" applyBorder="1"/>
    <xf numFmtId="4" fontId="18" fillId="0" borderId="1" xfId="0" applyNumberFormat="1" applyFont="1" applyBorder="1"/>
    <xf numFmtId="0" fontId="17" fillId="0" borderId="1" xfId="0" applyFont="1" applyBorder="1" applyAlignment="1">
      <alignment horizontal="left" wrapText="1"/>
    </xf>
    <xf numFmtId="164" fontId="0" fillId="0" borderId="0" xfId="20" applyFont="1" applyFill="1" applyBorder="1"/>
    <xf numFmtId="164" fontId="0" fillId="0" borderId="0" xfId="20" applyFont="1" applyFill="1"/>
    <xf numFmtId="0" fontId="15" fillId="0" borderId="5" xfId="0" applyFont="1" applyBorder="1" applyAlignment="1">
      <alignment horizontal="left"/>
    </xf>
    <xf numFmtId="0" fontId="15" fillId="0" borderId="5" xfId="0" applyFont="1" applyBorder="1" applyAlignment="1">
      <alignment horizontal="left" wrapText="1"/>
    </xf>
    <xf numFmtId="0" fontId="15" fillId="3" borderId="5" xfId="0" applyFont="1" applyFill="1" applyBorder="1" applyAlignment="1">
      <alignment horizontal="left"/>
    </xf>
    <xf numFmtId="0" fontId="15" fillId="4" borderId="5" xfId="0" applyFont="1" applyFill="1" applyBorder="1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/>
    <xf numFmtId="0" fontId="20" fillId="0" borderId="0" xfId="0" applyFont="1"/>
    <xf numFmtId="14" fontId="10" fillId="0" borderId="1" xfId="0" applyNumberFormat="1" applyFont="1" applyBorder="1"/>
    <xf numFmtId="164" fontId="10" fillId="0" borderId="1" xfId="20" applyFont="1" applyFill="1" applyBorder="1" applyAlignment="1">
      <alignment horizontal="center"/>
    </xf>
    <xf numFmtId="164" fontId="15" fillId="0" borderId="1" xfId="20" applyFont="1" applyFill="1" applyBorder="1"/>
    <xf numFmtId="0" fontId="8" fillId="0" borderId="6" xfId="0" applyFont="1" applyBorder="1" applyAlignment="1">
      <alignment horizontal="center" wrapText="1"/>
    </xf>
    <xf numFmtId="164" fontId="10" fillId="0" borderId="7" xfId="0" applyNumberFormat="1" applyFont="1" applyBorder="1"/>
    <xf numFmtId="164" fontId="21" fillId="0" borderId="4" xfId="20" applyFont="1" applyFill="1" applyBorder="1"/>
    <xf numFmtId="164" fontId="21" fillId="0" borderId="4" xfId="20" applyFont="1" applyFill="1" applyBorder="1" applyAlignment="1">
      <alignment horizontal="right"/>
    </xf>
    <xf numFmtId="164" fontId="22" fillId="0" borderId="0" xfId="0" applyNumberFormat="1" applyFont="1"/>
    <xf numFmtId="164" fontId="23" fillId="3" borderId="4" xfId="20" applyFont="1" applyFill="1" applyBorder="1"/>
    <xf numFmtId="164" fontId="23" fillId="4" borderId="4" xfId="20" applyFont="1" applyFill="1" applyBorder="1"/>
    <xf numFmtId="164" fontId="23" fillId="0" borderId="4" xfId="20" applyFont="1" applyFill="1" applyBorder="1" applyAlignment="1">
      <alignment horizontal="right"/>
    </xf>
    <xf numFmtId="164" fontId="23" fillId="3" borderId="4" xfId="20" applyFont="1" applyFill="1" applyBorder="1" applyAlignment="1">
      <alignment horizontal="right"/>
    </xf>
    <xf numFmtId="164" fontId="21" fillId="0" borderId="1" xfId="20" applyFont="1" applyFill="1" applyBorder="1" applyAlignment="1">
      <alignment wrapText="1"/>
    </xf>
    <xf numFmtId="164" fontId="21" fillId="0" borderId="4" xfId="2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164" fontId="24" fillId="2" borderId="1" xfId="0" applyNumberFormat="1" applyFont="1" applyFill="1" applyBorder="1"/>
    <xf numFmtId="0" fontId="0" fillId="0" borderId="8" xfId="0" applyBorder="1"/>
    <xf numFmtId="164" fontId="25" fillId="3" borderId="4" xfId="20" applyFont="1" applyFill="1" applyBorder="1" applyAlignment="1">
      <alignment horizontal="right"/>
    </xf>
    <xf numFmtId="0" fontId="15" fillId="0" borderId="1" xfId="0" applyFont="1" applyBorder="1" applyAlignment="1">
      <alignment horizontal="left" wrapText="1"/>
    </xf>
    <xf numFmtId="164" fontId="4" fillId="0" borderId="1" xfId="20" applyFont="1" applyFill="1" applyBorder="1"/>
    <xf numFmtId="164" fontId="25" fillId="3" borderId="4" xfId="20" applyFont="1" applyFill="1" applyBorder="1"/>
    <xf numFmtId="44" fontId="0" fillId="0" borderId="0" xfId="0" applyNumberFormat="1"/>
    <xf numFmtId="0" fontId="10" fillId="0" borderId="1" xfId="0" applyFont="1" applyBorder="1" applyAlignment="1">
      <alignment horizontal="left"/>
    </xf>
    <xf numFmtId="44" fontId="1" fillId="0" borderId="0" xfId="0" applyNumberFormat="1" applyFont="1"/>
    <xf numFmtId="44" fontId="13" fillId="0" borderId="0" xfId="0" applyNumberFormat="1" applyFont="1" applyAlignment="1">
      <alignment horizontal="center"/>
    </xf>
    <xf numFmtId="164" fontId="13" fillId="0" borderId="0" xfId="20" applyFont="1" applyAlignment="1">
      <alignment horizontal="center"/>
    </xf>
    <xf numFmtId="164" fontId="29" fillId="0" borderId="0" xfId="0" applyNumberFormat="1" applyFont="1"/>
    <xf numFmtId="164" fontId="30" fillId="0" borderId="0" xfId="20" applyFont="1" applyAlignment="1">
      <alignment horizontal="center"/>
    </xf>
    <xf numFmtId="164" fontId="28" fillId="0" borderId="0" xfId="20" applyFont="1"/>
    <xf numFmtId="44" fontId="19" fillId="0" borderId="0" xfId="0" applyNumberFormat="1" applyFont="1"/>
    <xf numFmtId="164" fontId="10" fillId="0" borderId="1" xfId="20" applyFont="1" applyFill="1" applyBorder="1"/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2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64" fontId="4" fillId="0" borderId="1" xfId="2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4" fillId="0" borderId="4" xfId="20" applyFont="1" applyFill="1" applyBorder="1" applyAlignment="1">
      <alignment horizontal="center"/>
    </xf>
    <xf numFmtId="164" fontId="4" fillId="0" borderId="3" xfId="2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6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3" fillId="2" borderId="1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53119-56CA-4DAC-AB73-8EC8AD8879DF}">
  <dimension ref="A1:K191"/>
  <sheetViews>
    <sheetView tabSelected="1" workbookViewId="0" topLeftCell="A1">
      <selection activeCell="H101" sqref="H1:L1048576"/>
    </sheetView>
  </sheetViews>
  <sheetFormatPr defaultColWidth="9.140625" defaultRowHeight="15"/>
  <cols>
    <col min="1" max="1" width="25.57421875" style="0" customWidth="1"/>
    <col min="2" max="2" width="12.8515625" style="0" customWidth="1"/>
    <col min="3" max="3" width="13.7109375" style="0" customWidth="1"/>
    <col min="4" max="4" width="13.00390625" style="0" customWidth="1"/>
    <col min="5" max="5" width="12.421875" style="0" customWidth="1"/>
    <col min="6" max="6" width="14.57421875" style="0" customWidth="1"/>
    <col min="7" max="7" width="15.140625" style="0" customWidth="1"/>
    <col min="8" max="8" width="26.140625" style="0" customWidth="1"/>
    <col min="9" max="9" width="13.00390625" style="0" customWidth="1"/>
    <col min="11" max="11" width="13.57421875" style="0" bestFit="1" customWidth="1"/>
  </cols>
  <sheetData>
    <row r="1" spans="1:6" ht="15">
      <c r="A1" s="103" t="s">
        <v>99</v>
      </c>
      <c r="B1" s="103"/>
      <c r="C1" s="103"/>
      <c r="D1" s="103"/>
      <c r="E1" s="103"/>
      <c r="F1" s="103"/>
    </row>
    <row r="2" spans="1:6" ht="6" customHeight="1">
      <c r="A2" s="82"/>
      <c r="B2" s="82"/>
      <c r="C2" s="82"/>
      <c r="D2" s="82"/>
      <c r="E2" s="82"/>
      <c r="F2" s="82"/>
    </row>
    <row r="3" spans="1:6" ht="16.5" customHeight="1">
      <c r="A3" s="103" t="s">
        <v>100</v>
      </c>
      <c r="B3" s="103"/>
      <c r="C3" s="103"/>
      <c r="D3" s="103"/>
      <c r="E3" s="103"/>
      <c r="F3" s="103"/>
    </row>
    <row r="4" spans="1:6" ht="15">
      <c r="A4" s="103" t="s">
        <v>0</v>
      </c>
      <c r="B4" s="103"/>
      <c r="C4" s="103"/>
      <c r="D4" s="103"/>
      <c r="E4" s="103"/>
      <c r="F4" s="103"/>
    </row>
    <row r="5" spans="1:6" ht="7.5" customHeight="1">
      <c r="A5" s="82"/>
      <c r="B5" s="82"/>
      <c r="C5" s="82"/>
      <c r="D5" s="82"/>
      <c r="E5" s="82"/>
      <c r="F5" s="82"/>
    </row>
    <row r="6" spans="1:6" ht="15">
      <c r="A6" s="103" t="s">
        <v>54</v>
      </c>
      <c r="B6" s="103"/>
      <c r="C6" s="103"/>
      <c r="D6" s="103"/>
      <c r="E6" s="103"/>
      <c r="F6" s="103"/>
    </row>
    <row r="7" spans="1:6" ht="7.5" customHeight="1">
      <c r="A7" s="1"/>
      <c r="B7" s="1"/>
      <c r="C7" s="1"/>
      <c r="D7" s="1"/>
      <c r="E7" s="1"/>
      <c r="F7" s="1"/>
    </row>
    <row r="8" spans="1:6" ht="15">
      <c r="A8" s="9" t="s">
        <v>55</v>
      </c>
      <c r="B8" s="104" t="s">
        <v>66</v>
      </c>
      <c r="C8" s="104"/>
      <c r="D8" s="104"/>
      <c r="E8" s="104"/>
      <c r="F8" s="104"/>
    </row>
    <row r="9" spans="1:6" ht="15">
      <c r="A9" s="9" t="s">
        <v>56</v>
      </c>
      <c r="B9" s="1" t="s">
        <v>65</v>
      </c>
      <c r="C9" s="1"/>
      <c r="D9" s="1"/>
      <c r="E9" s="1"/>
      <c r="F9" s="1"/>
    </row>
    <row r="10" spans="1:6" ht="15">
      <c r="A10" s="9" t="s">
        <v>57</v>
      </c>
      <c r="B10" s="1" t="s">
        <v>64</v>
      </c>
      <c r="C10" s="1"/>
      <c r="D10" s="1"/>
      <c r="E10" s="1"/>
      <c r="F10" s="1"/>
    </row>
    <row r="11" spans="1:6" ht="15">
      <c r="A11" s="9" t="s">
        <v>1</v>
      </c>
      <c r="B11" s="1" t="s">
        <v>63</v>
      </c>
      <c r="C11" s="1"/>
      <c r="D11" s="1"/>
      <c r="E11" s="1"/>
      <c r="F11" s="1"/>
    </row>
    <row r="12" spans="1:6" ht="15">
      <c r="A12" s="9" t="s">
        <v>2</v>
      </c>
      <c r="B12" s="1" t="s">
        <v>62</v>
      </c>
      <c r="C12" s="1"/>
      <c r="D12" s="1"/>
      <c r="E12" s="1"/>
      <c r="F12" s="1"/>
    </row>
    <row r="13" spans="1:6" ht="24.75" customHeight="1">
      <c r="A13" s="11" t="s">
        <v>58</v>
      </c>
      <c r="B13" s="1" t="s">
        <v>254</v>
      </c>
      <c r="C13" s="1"/>
      <c r="D13" s="1"/>
      <c r="E13" s="1"/>
      <c r="F13" s="1"/>
    </row>
    <row r="14" spans="1:6" ht="15">
      <c r="A14" s="9" t="s">
        <v>3</v>
      </c>
      <c r="B14" s="1" t="s">
        <v>255</v>
      </c>
      <c r="C14" s="1"/>
      <c r="D14" s="1"/>
      <c r="E14" s="1"/>
      <c r="F14" s="1"/>
    </row>
    <row r="15" spans="1:6" ht="24.75" customHeight="1">
      <c r="A15" s="11" t="s">
        <v>61</v>
      </c>
      <c r="B15" s="102" t="s">
        <v>114</v>
      </c>
      <c r="C15" s="102"/>
      <c r="D15" s="102"/>
      <c r="E15" s="102"/>
      <c r="F15" s="102"/>
    </row>
    <row r="16" spans="1:6" ht="15">
      <c r="A16" s="9" t="s">
        <v>4</v>
      </c>
      <c r="B16" s="84">
        <v>2023</v>
      </c>
      <c r="C16" s="1"/>
      <c r="D16" s="1"/>
      <c r="E16" s="1"/>
      <c r="F16" s="1"/>
    </row>
    <row r="17" spans="1:6" ht="15">
      <c r="A17" s="9" t="s">
        <v>59</v>
      </c>
      <c r="B17" s="1" t="s">
        <v>60</v>
      </c>
      <c r="C17" s="1"/>
      <c r="D17" s="1"/>
      <c r="E17" s="1"/>
      <c r="F17" s="1"/>
    </row>
    <row r="18" spans="1:6" ht="9.75" customHeight="1">
      <c r="A18" s="9"/>
      <c r="B18" s="1"/>
      <c r="C18" s="1"/>
      <c r="D18" s="1"/>
      <c r="E18" s="1"/>
      <c r="F18" s="1"/>
    </row>
    <row r="19" spans="1:6" ht="15">
      <c r="A19" s="83" t="s">
        <v>5</v>
      </c>
      <c r="B19" s="83" t="s">
        <v>6</v>
      </c>
      <c r="C19" s="105" t="s">
        <v>7</v>
      </c>
      <c r="D19" s="105"/>
      <c r="E19" s="105" t="s">
        <v>8</v>
      </c>
      <c r="F19" s="105"/>
    </row>
    <row r="20" spans="1:6" ht="15">
      <c r="A20" s="12" t="s">
        <v>113</v>
      </c>
      <c r="B20" s="15">
        <v>43844</v>
      </c>
      <c r="C20" s="106" t="s">
        <v>93</v>
      </c>
      <c r="D20" s="106"/>
      <c r="E20" s="107">
        <v>3710326.08</v>
      </c>
      <c r="F20" s="107"/>
    </row>
    <row r="21" spans="1:6" ht="15">
      <c r="A21" s="2" t="s">
        <v>124</v>
      </c>
      <c r="B21" s="15">
        <v>43915</v>
      </c>
      <c r="C21" s="108" t="s">
        <v>118</v>
      </c>
      <c r="D21" s="106"/>
      <c r="E21" s="107">
        <v>211280</v>
      </c>
      <c r="F21" s="107"/>
    </row>
    <row r="22" spans="1:6" ht="15">
      <c r="A22" s="2" t="s">
        <v>122</v>
      </c>
      <c r="B22" s="15">
        <v>44209</v>
      </c>
      <c r="C22" s="108" t="s">
        <v>123</v>
      </c>
      <c r="D22" s="106"/>
      <c r="E22" s="107">
        <v>3834753.12</v>
      </c>
      <c r="F22" s="107"/>
    </row>
    <row r="23" spans="1:6" ht="15">
      <c r="A23" s="2" t="s">
        <v>139</v>
      </c>
      <c r="B23" s="15">
        <v>44264</v>
      </c>
      <c r="C23" s="108" t="s">
        <v>123</v>
      </c>
      <c r="D23" s="106"/>
      <c r="E23" s="107">
        <v>99900</v>
      </c>
      <c r="F23" s="107"/>
    </row>
    <row r="24" spans="1:6" ht="15">
      <c r="A24" s="2" t="s">
        <v>143</v>
      </c>
      <c r="B24" s="15">
        <v>44349</v>
      </c>
      <c r="C24" s="108" t="s">
        <v>123</v>
      </c>
      <c r="D24" s="106"/>
      <c r="E24" s="107">
        <v>198498.3</v>
      </c>
      <c r="F24" s="107"/>
    </row>
    <row r="25" spans="1:6" ht="15">
      <c r="A25" s="2" t="s">
        <v>198</v>
      </c>
      <c r="B25" s="15">
        <v>44438</v>
      </c>
      <c r="C25" s="108" t="s">
        <v>123</v>
      </c>
      <c r="D25" s="106"/>
      <c r="E25" s="107">
        <v>220000</v>
      </c>
      <c r="F25" s="107"/>
    </row>
    <row r="26" spans="1:6" ht="15">
      <c r="A26" s="2" t="s">
        <v>145</v>
      </c>
      <c r="B26" s="15">
        <v>44473</v>
      </c>
      <c r="C26" s="108" t="s">
        <v>123</v>
      </c>
      <c r="D26" s="106"/>
      <c r="E26" s="107">
        <v>57449.22</v>
      </c>
      <c r="F26" s="107"/>
    </row>
    <row r="27" spans="1:6" ht="15">
      <c r="A27" s="2" t="s">
        <v>150</v>
      </c>
      <c r="B27" s="15">
        <v>44571</v>
      </c>
      <c r="C27" s="108" t="s">
        <v>151</v>
      </c>
      <c r="D27" s="106"/>
      <c r="E27" s="107">
        <v>4244903.64</v>
      </c>
      <c r="F27" s="107"/>
    </row>
    <row r="28" spans="1:6" ht="15">
      <c r="A28" s="2" t="s">
        <v>161</v>
      </c>
      <c r="B28" s="15">
        <v>44649</v>
      </c>
      <c r="C28" s="108" t="s">
        <v>151</v>
      </c>
      <c r="D28" s="106"/>
      <c r="E28" s="111">
        <v>400000</v>
      </c>
      <c r="F28" s="111"/>
    </row>
    <row r="29" spans="1:6" ht="15">
      <c r="A29" s="2" t="s">
        <v>170</v>
      </c>
      <c r="B29" s="15">
        <v>44832</v>
      </c>
      <c r="C29" s="108" t="s">
        <v>151</v>
      </c>
      <c r="D29" s="106"/>
      <c r="E29" s="111">
        <v>100000</v>
      </c>
      <c r="F29" s="111"/>
    </row>
    <row r="30" spans="1:6" ht="15">
      <c r="A30" s="2" t="s">
        <v>173</v>
      </c>
      <c r="B30" s="15">
        <v>44939</v>
      </c>
      <c r="C30" s="108" t="s">
        <v>179</v>
      </c>
      <c r="D30" s="106"/>
      <c r="E30" s="114">
        <v>4963646.52</v>
      </c>
      <c r="F30" s="115"/>
    </row>
    <row r="31" spans="1:6" ht="15">
      <c r="A31" s="2" t="s">
        <v>197</v>
      </c>
      <c r="B31" s="15">
        <v>45145</v>
      </c>
      <c r="C31" s="108" t="s">
        <v>179</v>
      </c>
      <c r="D31" s="106"/>
      <c r="E31" s="114">
        <v>479933.96</v>
      </c>
      <c r="F31" s="115"/>
    </row>
    <row r="32" spans="1:6" ht="6" customHeight="1">
      <c r="A32" s="1"/>
      <c r="B32" s="1"/>
      <c r="C32" s="1"/>
      <c r="D32" s="1"/>
      <c r="E32" s="1"/>
      <c r="F32" s="1"/>
    </row>
    <row r="33" spans="1:6" ht="18" customHeight="1">
      <c r="A33" s="112" t="s">
        <v>94</v>
      </c>
      <c r="B33" s="113"/>
      <c r="C33" s="113"/>
      <c r="D33" s="113"/>
      <c r="E33" s="113"/>
      <c r="F33" s="113"/>
    </row>
    <row r="34" spans="1:6" ht="34.5" customHeight="1">
      <c r="A34" s="71" t="s">
        <v>9</v>
      </c>
      <c r="B34" s="71" t="s">
        <v>10</v>
      </c>
      <c r="C34" s="71" t="s">
        <v>11</v>
      </c>
      <c r="D34" s="109" t="s">
        <v>12</v>
      </c>
      <c r="E34" s="110"/>
      <c r="F34" s="71" t="s">
        <v>13</v>
      </c>
    </row>
    <row r="35" spans="1:6" ht="28.5" customHeight="1">
      <c r="A35" s="68">
        <v>45265</v>
      </c>
      <c r="B35" s="50">
        <v>386457.68</v>
      </c>
      <c r="C35" s="68">
        <v>45265</v>
      </c>
      <c r="D35" s="116" t="s">
        <v>252</v>
      </c>
      <c r="E35" s="116"/>
      <c r="F35" s="69">
        <v>386457.68</v>
      </c>
    </row>
    <row r="36" spans="1:6" ht="28.5" customHeight="1">
      <c r="A36" s="68"/>
      <c r="B36" s="50"/>
      <c r="C36" s="68">
        <v>45278</v>
      </c>
      <c r="D36" s="116" t="s">
        <v>253</v>
      </c>
      <c r="E36" s="116"/>
      <c r="F36" s="69">
        <v>386457.68</v>
      </c>
    </row>
    <row r="37" spans="1:6" ht="22.5" customHeight="1">
      <c r="A37" s="68"/>
      <c r="B37" s="50"/>
      <c r="C37" s="68"/>
      <c r="D37" s="116"/>
      <c r="E37" s="116"/>
      <c r="F37" s="69"/>
    </row>
    <row r="38" spans="1:6" ht="22.5" customHeight="1">
      <c r="A38" s="68"/>
      <c r="B38" s="50"/>
      <c r="C38" s="68"/>
      <c r="D38" s="116"/>
      <c r="E38" s="116"/>
      <c r="F38" s="69"/>
    </row>
    <row r="39" spans="1:6" ht="15">
      <c r="A39" s="117" t="s">
        <v>144</v>
      </c>
      <c r="B39" s="117"/>
      <c r="C39" s="117"/>
      <c r="D39" s="117"/>
      <c r="E39" s="117"/>
      <c r="F39" s="72">
        <v>485625.87</v>
      </c>
    </row>
    <row r="40" spans="1:7" ht="15">
      <c r="A40" s="118" t="s">
        <v>14</v>
      </c>
      <c r="B40" s="118"/>
      <c r="C40" s="118"/>
      <c r="D40" s="118"/>
      <c r="E40" s="118"/>
      <c r="F40" s="56">
        <f>F35+F37+F38+F36</f>
        <v>772915.36</v>
      </c>
      <c r="G40" s="55"/>
    </row>
    <row r="41" spans="1:7" ht="15">
      <c r="A41" s="118" t="s">
        <v>17</v>
      </c>
      <c r="B41" s="118"/>
      <c r="C41" s="118"/>
      <c r="D41" s="118"/>
      <c r="E41" s="118"/>
      <c r="F41" s="101">
        <f>1576.14+2282.9</f>
        <v>3859.04</v>
      </c>
      <c r="G41" s="55"/>
    </row>
    <row r="42" spans="1:7" ht="15">
      <c r="A42" s="118" t="s">
        <v>67</v>
      </c>
      <c r="B42" s="118"/>
      <c r="C42" s="118"/>
      <c r="D42" s="118"/>
      <c r="E42" s="118"/>
      <c r="F42" s="16">
        <v>0</v>
      </c>
      <c r="G42" s="14"/>
    </row>
    <row r="43" spans="1:7" ht="15">
      <c r="A43" s="118" t="s">
        <v>15</v>
      </c>
      <c r="B43" s="118"/>
      <c r="C43" s="118"/>
      <c r="D43" s="118"/>
      <c r="E43" s="118"/>
      <c r="F43" s="17">
        <f>F39+F40+F41+F42</f>
        <v>1262400.27</v>
      </c>
      <c r="G43" s="14"/>
    </row>
    <row r="44" spans="1:7" ht="5.25" customHeight="1">
      <c r="A44" s="119"/>
      <c r="B44" s="119"/>
      <c r="C44" s="119"/>
      <c r="D44" s="119"/>
      <c r="E44" s="119"/>
      <c r="F44" s="18"/>
      <c r="G44" s="14"/>
    </row>
    <row r="45" spans="1:6" ht="15">
      <c r="A45" s="118" t="s">
        <v>101</v>
      </c>
      <c r="B45" s="118"/>
      <c r="C45" s="118"/>
      <c r="D45" s="118"/>
      <c r="E45" s="118"/>
      <c r="F45" s="17">
        <v>0</v>
      </c>
    </row>
    <row r="46" spans="1:7" ht="15">
      <c r="A46" s="118" t="s">
        <v>16</v>
      </c>
      <c r="B46" s="118"/>
      <c r="C46" s="118"/>
      <c r="D46" s="118"/>
      <c r="E46" s="118"/>
      <c r="F46" s="17">
        <f>F43+F45</f>
        <v>1262400.27</v>
      </c>
      <c r="G46" s="14"/>
    </row>
    <row r="47" spans="1:7" ht="10.5" customHeight="1">
      <c r="A47" s="4" t="s">
        <v>18</v>
      </c>
      <c r="B47" s="3"/>
      <c r="C47" s="3"/>
      <c r="G47" s="14"/>
    </row>
    <row r="48" spans="1:3" ht="12" customHeight="1">
      <c r="A48" s="4" t="s">
        <v>19</v>
      </c>
      <c r="B48" s="3"/>
      <c r="C48" s="3"/>
    </row>
    <row r="49" spans="1:6" ht="10.5" customHeight="1">
      <c r="A49" s="4" t="s">
        <v>102</v>
      </c>
      <c r="B49" s="3"/>
      <c r="C49" s="3"/>
      <c r="F49" s="13"/>
    </row>
    <row r="50" spans="1:6" ht="10.5" customHeight="1">
      <c r="A50" s="4"/>
      <c r="B50" s="3"/>
      <c r="C50" s="3"/>
      <c r="F50" s="13"/>
    </row>
    <row r="51" spans="1:6" ht="10.5" customHeight="1">
      <c r="A51" s="4"/>
      <c r="B51" s="3"/>
      <c r="C51" s="3"/>
      <c r="F51" s="13"/>
    </row>
    <row r="52" spans="1:6" ht="15">
      <c r="A52" s="103" t="s">
        <v>99</v>
      </c>
      <c r="B52" s="103"/>
      <c r="C52" s="103"/>
      <c r="D52" s="103"/>
      <c r="E52" s="103"/>
      <c r="F52" s="103"/>
    </row>
    <row r="53" spans="1:6" ht="8.25" customHeight="1">
      <c r="A53" s="82"/>
      <c r="B53" s="82"/>
      <c r="C53" s="82"/>
      <c r="D53" s="82"/>
      <c r="E53" s="82"/>
      <c r="F53" s="82"/>
    </row>
    <row r="54" spans="1:6" ht="15">
      <c r="A54" s="103" t="s">
        <v>100</v>
      </c>
      <c r="B54" s="103"/>
      <c r="C54" s="103"/>
      <c r="D54" s="103"/>
      <c r="E54" s="103"/>
      <c r="F54" s="103"/>
    </row>
    <row r="55" spans="1:6" ht="15">
      <c r="A55" s="103" t="s">
        <v>0</v>
      </c>
      <c r="B55" s="103"/>
      <c r="C55" s="103"/>
      <c r="D55" s="103"/>
      <c r="E55" s="103"/>
      <c r="F55" s="103"/>
    </row>
    <row r="56" spans="1:6" ht="9" customHeight="1">
      <c r="A56" s="82"/>
      <c r="B56" s="82"/>
      <c r="C56" s="82"/>
      <c r="D56" s="82"/>
      <c r="E56" s="82"/>
      <c r="F56" s="82"/>
    </row>
    <row r="57" spans="1:6" ht="15">
      <c r="A57" s="103" t="s">
        <v>54</v>
      </c>
      <c r="B57" s="103"/>
      <c r="C57" s="103"/>
      <c r="D57" s="103"/>
      <c r="E57" s="103"/>
      <c r="F57" s="103"/>
    </row>
    <row r="58" spans="1:6" ht="8.25" customHeight="1">
      <c r="A58" s="82"/>
      <c r="B58" s="82"/>
      <c r="C58" s="82"/>
      <c r="D58" s="82"/>
      <c r="E58" s="82"/>
      <c r="F58" s="82"/>
    </row>
    <row r="59" spans="1:6" ht="38.25" customHeight="1">
      <c r="A59" s="120" t="s">
        <v>180</v>
      </c>
      <c r="B59" s="120"/>
      <c r="C59" s="120"/>
      <c r="D59" s="120"/>
      <c r="E59" s="120"/>
      <c r="F59" s="120"/>
    </row>
    <row r="60" spans="1:6" ht="15">
      <c r="A60" s="5"/>
      <c r="B60" s="5"/>
      <c r="C60" s="5"/>
      <c r="D60" s="5"/>
      <c r="E60" s="5"/>
      <c r="F60" s="5"/>
    </row>
    <row r="61" spans="1:6" ht="21.75" customHeight="1">
      <c r="A61" s="121" t="s">
        <v>96</v>
      </c>
      <c r="B61" s="121"/>
      <c r="C61" s="121"/>
      <c r="D61" s="121"/>
      <c r="E61" s="121"/>
      <c r="F61" s="121"/>
    </row>
    <row r="62" spans="1:6" ht="15">
      <c r="A62" s="122" t="s">
        <v>20</v>
      </c>
      <c r="B62" s="122"/>
      <c r="C62" s="122"/>
      <c r="D62" s="122"/>
      <c r="E62" s="122"/>
      <c r="F62" s="122"/>
    </row>
    <row r="63" spans="1:6" ht="68.25">
      <c r="A63" s="6" t="s">
        <v>21</v>
      </c>
      <c r="B63" s="6" t="s">
        <v>22</v>
      </c>
      <c r="C63" s="6" t="s">
        <v>23</v>
      </c>
      <c r="D63" s="6" t="s">
        <v>24</v>
      </c>
      <c r="E63" s="6" t="s">
        <v>112</v>
      </c>
      <c r="F63" s="6" t="s">
        <v>25</v>
      </c>
    </row>
    <row r="64" spans="1:6" ht="18.75" customHeight="1">
      <c r="A64" s="12" t="s">
        <v>26</v>
      </c>
      <c r="B64" s="50">
        <v>59347.95</v>
      </c>
      <c r="C64" s="50">
        <v>0</v>
      </c>
      <c r="D64" s="50">
        <v>59347.95</v>
      </c>
      <c r="E64" s="50">
        <f>C64+D64</f>
        <v>59347.95</v>
      </c>
      <c r="F64" s="50">
        <v>0</v>
      </c>
    </row>
    <row r="65" spans="1:6" ht="18.75" customHeight="1">
      <c r="A65" s="12" t="s">
        <v>27</v>
      </c>
      <c r="B65" s="50">
        <v>0</v>
      </c>
      <c r="C65" s="50">
        <v>0</v>
      </c>
      <c r="D65" s="50">
        <v>0</v>
      </c>
      <c r="E65" s="50">
        <f aca="true" t="shared" si="0" ref="E65:E79">C65+D65</f>
        <v>0</v>
      </c>
      <c r="F65" s="50">
        <v>0</v>
      </c>
    </row>
    <row r="66" spans="1:6" ht="18.75" customHeight="1">
      <c r="A66" s="12" t="s">
        <v>28</v>
      </c>
      <c r="B66" s="50">
        <v>45</v>
      </c>
      <c r="C66" s="50">
        <v>0</v>
      </c>
      <c r="D66" s="50">
        <v>45</v>
      </c>
      <c r="E66" s="50">
        <f t="shared" si="0"/>
        <v>45</v>
      </c>
      <c r="F66" s="50">
        <v>0</v>
      </c>
    </row>
    <row r="67" spans="1:6" ht="18.75" customHeight="1">
      <c r="A67" s="12" t="s">
        <v>98</v>
      </c>
      <c r="B67" s="50">
        <v>6174.37</v>
      </c>
      <c r="C67" s="50">
        <v>0</v>
      </c>
      <c r="D67" s="50">
        <v>6174.37</v>
      </c>
      <c r="E67" s="50">
        <f t="shared" si="0"/>
        <v>6174.37</v>
      </c>
      <c r="F67" s="50">
        <v>0</v>
      </c>
    </row>
    <row r="68" spans="1:6" ht="18.75" customHeight="1">
      <c r="A68" s="12" t="s">
        <v>29</v>
      </c>
      <c r="B68" s="50">
        <v>5092.31</v>
      </c>
      <c r="C68" s="50">
        <v>0</v>
      </c>
      <c r="D68" s="50">
        <v>5092.31</v>
      </c>
      <c r="E68" s="50">
        <f t="shared" si="0"/>
        <v>5092.31</v>
      </c>
      <c r="F68" s="50">
        <v>0</v>
      </c>
    </row>
    <row r="69" spans="1:6" ht="18.75" customHeight="1">
      <c r="A69" s="19" t="s">
        <v>30</v>
      </c>
      <c r="B69" s="50">
        <v>2689.93</v>
      </c>
      <c r="C69" s="50">
        <v>0</v>
      </c>
      <c r="D69" s="50">
        <v>2689.93</v>
      </c>
      <c r="E69" s="50">
        <f t="shared" si="0"/>
        <v>2689.93</v>
      </c>
      <c r="F69" s="50">
        <v>0</v>
      </c>
    </row>
    <row r="70" spans="1:6" ht="18.75" customHeight="1">
      <c r="A70" s="12" t="s">
        <v>47</v>
      </c>
      <c r="B70" s="50">
        <v>149611.88</v>
      </c>
      <c r="C70" s="50">
        <v>0</v>
      </c>
      <c r="D70" s="50">
        <v>149611.88</v>
      </c>
      <c r="E70" s="50">
        <f t="shared" si="0"/>
        <v>149611.88</v>
      </c>
      <c r="F70" s="50">
        <v>0</v>
      </c>
    </row>
    <row r="71" spans="1:6" ht="18.75" customHeight="1">
      <c r="A71" s="19" t="s">
        <v>31</v>
      </c>
      <c r="B71" s="50">
        <v>313827.49</v>
      </c>
      <c r="C71" s="50">
        <v>0</v>
      </c>
      <c r="D71" s="50">
        <v>313827.49</v>
      </c>
      <c r="E71" s="50">
        <f t="shared" si="0"/>
        <v>313827.49</v>
      </c>
      <c r="F71" s="50">
        <v>0</v>
      </c>
    </row>
    <row r="72" spans="1:6" ht="18.75" customHeight="1">
      <c r="A72" s="12" t="s">
        <v>32</v>
      </c>
      <c r="B72" s="50">
        <v>0</v>
      </c>
      <c r="C72" s="50">
        <v>0</v>
      </c>
      <c r="D72" s="50">
        <v>0</v>
      </c>
      <c r="E72" s="50">
        <f t="shared" si="0"/>
        <v>0</v>
      </c>
      <c r="F72" s="50">
        <v>0</v>
      </c>
    </row>
    <row r="73" spans="1:6" ht="18.75" customHeight="1">
      <c r="A73" s="12" t="s">
        <v>40</v>
      </c>
      <c r="B73" s="50">
        <v>10826.14</v>
      </c>
      <c r="C73" s="50">
        <v>0</v>
      </c>
      <c r="D73" s="50">
        <v>10826.14</v>
      </c>
      <c r="E73" s="50">
        <f t="shared" si="0"/>
        <v>10826.14</v>
      </c>
      <c r="F73" s="50">
        <v>0</v>
      </c>
    </row>
    <row r="74" spans="1:6" ht="18.75" customHeight="1">
      <c r="A74" s="12" t="s">
        <v>39</v>
      </c>
      <c r="B74" s="50">
        <v>30</v>
      </c>
      <c r="C74" s="50">
        <v>0</v>
      </c>
      <c r="D74" s="50">
        <v>30</v>
      </c>
      <c r="E74" s="50">
        <f t="shared" si="0"/>
        <v>30</v>
      </c>
      <c r="F74" s="50">
        <v>0</v>
      </c>
    </row>
    <row r="75" spans="1:6" ht="18.75" customHeight="1">
      <c r="A75" s="12" t="s">
        <v>38</v>
      </c>
      <c r="B75" s="50">
        <v>0</v>
      </c>
      <c r="C75" s="50">
        <v>0</v>
      </c>
      <c r="D75" s="50">
        <v>0</v>
      </c>
      <c r="E75" s="50">
        <f t="shared" si="0"/>
        <v>0</v>
      </c>
      <c r="F75" s="50">
        <v>0</v>
      </c>
    </row>
    <row r="76" spans="1:6" ht="18.75" customHeight="1">
      <c r="A76" s="19" t="s">
        <v>33</v>
      </c>
      <c r="B76" s="50">
        <v>0</v>
      </c>
      <c r="C76" s="50">
        <v>0</v>
      </c>
      <c r="D76" s="50">
        <v>0</v>
      </c>
      <c r="E76" s="50">
        <f t="shared" si="0"/>
        <v>0</v>
      </c>
      <c r="F76" s="50">
        <v>0</v>
      </c>
    </row>
    <row r="77" spans="1:6" ht="18.75" customHeight="1">
      <c r="A77" s="12" t="s">
        <v>34</v>
      </c>
      <c r="B77" s="50">
        <v>0</v>
      </c>
      <c r="C77" s="50">
        <v>0</v>
      </c>
      <c r="D77" s="50">
        <v>0</v>
      </c>
      <c r="E77" s="50">
        <f t="shared" si="0"/>
        <v>0</v>
      </c>
      <c r="F77" s="50">
        <v>0</v>
      </c>
    </row>
    <row r="78" spans="1:6" ht="26.25" customHeight="1">
      <c r="A78" s="19" t="s">
        <v>35</v>
      </c>
      <c r="B78" s="50">
        <f>141.9+141.9</f>
        <v>283.8</v>
      </c>
      <c r="C78" s="50">
        <v>0</v>
      </c>
      <c r="D78" s="50">
        <f>141.9+141.9</f>
        <v>283.8</v>
      </c>
      <c r="E78" s="50">
        <f t="shared" si="0"/>
        <v>283.8</v>
      </c>
      <c r="F78" s="50">
        <v>0</v>
      </c>
    </row>
    <row r="79" spans="1:6" ht="18.75" customHeight="1">
      <c r="A79" s="12" t="s">
        <v>36</v>
      </c>
      <c r="B79" s="50">
        <v>598</v>
      </c>
      <c r="C79" s="50">
        <v>0</v>
      </c>
      <c r="D79" s="50">
        <v>598</v>
      </c>
      <c r="E79" s="50">
        <f t="shared" si="0"/>
        <v>598</v>
      </c>
      <c r="F79" s="50">
        <v>0</v>
      </c>
    </row>
    <row r="80" spans="1:8" ht="24.75" customHeight="1">
      <c r="A80" s="20" t="s">
        <v>37</v>
      </c>
      <c r="B80" s="21">
        <f>SUM(B64:B79)</f>
        <v>548526.87</v>
      </c>
      <c r="C80" s="21">
        <f>SUM(C64:C79)</f>
        <v>0</v>
      </c>
      <c r="D80" s="21">
        <f>SUM(D64:D79)</f>
        <v>548526.87</v>
      </c>
      <c r="E80" s="57">
        <f>C80+D80</f>
        <v>548526.87</v>
      </c>
      <c r="F80" s="21">
        <f>SUM(F64:F79)</f>
        <v>0</v>
      </c>
      <c r="H80" s="13"/>
    </row>
    <row r="81" ht="15">
      <c r="A81" s="7" t="s">
        <v>41</v>
      </c>
    </row>
    <row r="82" spans="1:6" ht="15">
      <c r="A82" s="8" t="s">
        <v>42</v>
      </c>
      <c r="B82" s="8"/>
      <c r="C82" s="8"/>
      <c r="D82" s="8"/>
      <c r="E82" s="8"/>
      <c r="F82" s="8"/>
    </row>
    <row r="83" spans="1:6" ht="15">
      <c r="A83" s="8" t="s">
        <v>43</v>
      </c>
      <c r="B83" s="8"/>
      <c r="C83" s="8"/>
      <c r="D83" s="8"/>
      <c r="E83" s="8"/>
      <c r="F83" s="8"/>
    </row>
    <row r="84" spans="1:6" ht="15">
      <c r="A84" s="8" t="s">
        <v>44</v>
      </c>
      <c r="B84" s="8"/>
      <c r="C84" s="8"/>
      <c r="D84" s="8"/>
      <c r="E84" s="8"/>
      <c r="F84" s="8"/>
    </row>
    <row r="85" spans="1:6" ht="23.25" customHeight="1">
      <c r="A85" s="130" t="s">
        <v>45</v>
      </c>
      <c r="B85" s="130"/>
      <c r="C85" s="130"/>
      <c r="D85" s="130"/>
      <c r="E85" s="130"/>
      <c r="F85" s="130"/>
    </row>
    <row r="86" spans="1:6" ht="61.5" customHeight="1">
      <c r="A86" s="131" t="s">
        <v>103</v>
      </c>
      <c r="B86" s="131"/>
      <c r="C86" s="131"/>
      <c r="D86" s="131"/>
      <c r="E86" s="131"/>
      <c r="F86" s="131"/>
    </row>
    <row r="87" spans="1:6" ht="15">
      <c r="A87" s="8" t="s">
        <v>46</v>
      </c>
      <c r="B87" s="8"/>
      <c r="C87" s="8"/>
      <c r="D87" s="8"/>
      <c r="E87" s="8"/>
      <c r="F87" s="8"/>
    </row>
    <row r="88" spans="1:6" ht="15">
      <c r="A88" s="8"/>
      <c r="B88" s="8"/>
      <c r="C88" s="8"/>
      <c r="D88" s="8"/>
      <c r="E88" s="8"/>
      <c r="F88" s="8"/>
    </row>
    <row r="89" spans="1:6" ht="15">
      <c r="A89" s="8"/>
      <c r="B89" s="8"/>
      <c r="C89" s="8"/>
      <c r="D89" s="8"/>
      <c r="E89" s="8"/>
      <c r="F89" s="8"/>
    </row>
    <row r="90" spans="1:7" ht="15">
      <c r="A90" s="103" t="s">
        <v>99</v>
      </c>
      <c r="B90" s="103"/>
      <c r="C90" s="103"/>
      <c r="D90" s="103"/>
      <c r="E90" s="103"/>
      <c r="F90" s="103"/>
      <c r="G90" s="10"/>
    </row>
    <row r="91" spans="1:7" ht="10.5" customHeight="1">
      <c r="A91" s="82"/>
      <c r="B91" s="82"/>
      <c r="C91" s="82"/>
      <c r="D91" s="82"/>
      <c r="E91" s="82"/>
      <c r="F91" s="82"/>
      <c r="G91" s="10"/>
    </row>
    <row r="92" spans="1:7" ht="15">
      <c r="A92" s="103" t="s">
        <v>100</v>
      </c>
      <c r="B92" s="103"/>
      <c r="C92" s="103"/>
      <c r="D92" s="103"/>
      <c r="E92" s="103"/>
      <c r="F92" s="103"/>
      <c r="G92" s="10"/>
    </row>
    <row r="93" spans="1:7" ht="15">
      <c r="A93" s="103" t="s">
        <v>0</v>
      </c>
      <c r="B93" s="103"/>
      <c r="C93" s="103"/>
      <c r="D93" s="103"/>
      <c r="E93" s="103"/>
      <c r="F93" s="103"/>
      <c r="G93" s="10"/>
    </row>
    <row r="94" spans="1:7" ht="10.5" customHeight="1">
      <c r="A94" s="82"/>
      <c r="B94" s="82"/>
      <c r="C94" s="82"/>
      <c r="D94" s="82"/>
      <c r="E94" s="82"/>
      <c r="F94" s="82"/>
      <c r="G94" s="10"/>
    </row>
    <row r="95" spans="1:7" ht="15">
      <c r="A95" s="103" t="s">
        <v>54</v>
      </c>
      <c r="B95" s="103"/>
      <c r="C95" s="103"/>
      <c r="D95" s="103"/>
      <c r="E95" s="103"/>
      <c r="F95" s="103"/>
      <c r="G95" s="10"/>
    </row>
    <row r="98" spans="1:6" ht="24.75" customHeight="1">
      <c r="A98" s="124" t="s">
        <v>48</v>
      </c>
      <c r="B98" s="125"/>
      <c r="C98" s="125"/>
      <c r="D98" s="125"/>
      <c r="E98" s="125"/>
      <c r="F98" s="126"/>
    </row>
    <row r="99" spans="1:8" ht="24.75" customHeight="1">
      <c r="A99" s="127" t="s">
        <v>49</v>
      </c>
      <c r="B99" s="128"/>
      <c r="C99" s="128"/>
      <c r="D99" s="128"/>
      <c r="E99" s="129"/>
      <c r="F99" s="17">
        <f>'anexo '!F46</f>
        <v>1262400.27</v>
      </c>
      <c r="H99" s="67"/>
    </row>
    <row r="100" spans="1:8" ht="24.75" customHeight="1">
      <c r="A100" s="127" t="s">
        <v>50</v>
      </c>
      <c r="B100" s="128"/>
      <c r="C100" s="128"/>
      <c r="D100" s="128"/>
      <c r="E100" s="129"/>
      <c r="F100" s="16">
        <f>'anexo '!C80+'anexo '!D80</f>
        <v>548526.87</v>
      </c>
      <c r="H100" s="67"/>
    </row>
    <row r="101" spans="1:8" ht="24.75" customHeight="1">
      <c r="A101" s="127" t="s">
        <v>51</v>
      </c>
      <c r="B101" s="128"/>
      <c r="C101" s="128"/>
      <c r="D101" s="128"/>
      <c r="E101" s="129"/>
      <c r="F101" s="16">
        <f>'anexo '!F43-(F100-'anexo '!F45)</f>
        <v>713873.4</v>
      </c>
      <c r="H101" s="67"/>
    </row>
    <row r="102" spans="1:6" ht="24.75" customHeight="1">
      <c r="A102" s="127" t="s">
        <v>52</v>
      </c>
      <c r="B102" s="128"/>
      <c r="C102" s="128"/>
      <c r="D102" s="128"/>
      <c r="E102" s="129"/>
      <c r="F102" s="90">
        <v>0</v>
      </c>
    </row>
    <row r="103" spans="1:11" ht="24.75" customHeight="1">
      <c r="A103" s="127" t="s">
        <v>95</v>
      </c>
      <c r="B103" s="128"/>
      <c r="C103" s="128"/>
      <c r="D103" s="128"/>
      <c r="E103" s="129"/>
      <c r="F103" s="16">
        <f>F101-F102</f>
        <v>713873.4</v>
      </c>
      <c r="H103" s="65"/>
      <c r="K103" s="14"/>
    </row>
    <row r="104" ht="20.25" customHeight="1">
      <c r="H104" s="65"/>
    </row>
    <row r="105" spans="1:8" ht="15">
      <c r="A105" s="123" t="s">
        <v>104</v>
      </c>
      <c r="B105" s="123"/>
      <c r="C105" s="123"/>
      <c r="D105" s="123"/>
      <c r="E105" s="123"/>
      <c r="F105" s="123"/>
      <c r="H105" s="65"/>
    </row>
    <row r="106" spans="1:7" ht="15" customHeight="1">
      <c r="A106" s="123"/>
      <c r="B106" s="123"/>
      <c r="C106" s="123"/>
      <c r="D106" s="123"/>
      <c r="E106" s="123"/>
      <c r="F106" s="123"/>
      <c r="G106" s="51"/>
    </row>
    <row r="107" spans="1:8" ht="15">
      <c r="A107" s="123"/>
      <c r="B107" s="123"/>
      <c r="C107" s="123"/>
      <c r="D107" s="123"/>
      <c r="E107" s="123"/>
      <c r="F107" s="123"/>
      <c r="G107" s="51"/>
      <c r="H107" s="65"/>
    </row>
    <row r="108" spans="7:8" ht="15">
      <c r="G108" s="14"/>
      <c r="H108" s="65"/>
    </row>
    <row r="109" spans="1:7" ht="15">
      <c r="A109" t="s">
        <v>216</v>
      </c>
      <c r="F109" s="34"/>
      <c r="G109" s="14"/>
    </row>
    <row r="110" spans="6:7" ht="15">
      <c r="F110" s="100"/>
      <c r="G110" s="14"/>
    </row>
    <row r="111" ht="15">
      <c r="G111" s="14"/>
    </row>
    <row r="112" spans="1:7" ht="15">
      <c r="A112" s="87"/>
      <c r="G112" s="14"/>
    </row>
    <row r="113" spans="1:7" ht="15">
      <c r="A113" s="10" t="s">
        <v>254</v>
      </c>
      <c r="F113" s="14"/>
      <c r="G113" s="14"/>
    </row>
    <row r="114" spans="1:8" ht="15">
      <c r="A114" s="10" t="s">
        <v>53</v>
      </c>
      <c r="H114" s="59"/>
    </row>
    <row r="115" ht="15">
      <c r="H115" s="59"/>
    </row>
    <row r="116" ht="15">
      <c r="H116" s="14"/>
    </row>
    <row r="120" ht="15">
      <c r="H120" s="14"/>
    </row>
    <row r="122" spans="8:9" ht="15">
      <c r="H122" s="60"/>
      <c r="I122" s="66"/>
    </row>
    <row r="123" ht="15">
      <c r="H123" s="60"/>
    </row>
    <row r="124" ht="15">
      <c r="H124" s="60"/>
    </row>
    <row r="125" ht="15">
      <c r="H125" s="60"/>
    </row>
    <row r="126" ht="15">
      <c r="H126" s="14"/>
    </row>
    <row r="138" ht="15">
      <c r="H138" s="14"/>
    </row>
    <row r="139" ht="15">
      <c r="H139" s="14"/>
    </row>
    <row r="187" ht="15">
      <c r="G187" s="34"/>
    </row>
    <row r="188" ht="15">
      <c r="G188" s="34"/>
    </row>
    <row r="191" ht="15">
      <c r="G191" s="92"/>
    </row>
  </sheetData>
  <mergeCells count="66">
    <mergeCell ref="A105:F107"/>
    <mergeCell ref="C30:D30"/>
    <mergeCell ref="E30:F30"/>
    <mergeCell ref="A98:F98"/>
    <mergeCell ref="A99:E99"/>
    <mergeCell ref="A100:E100"/>
    <mergeCell ref="A101:E101"/>
    <mergeCell ref="A102:E102"/>
    <mergeCell ref="A103:E103"/>
    <mergeCell ref="A85:F85"/>
    <mergeCell ref="A86:F86"/>
    <mergeCell ref="A90:F90"/>
    <mergeCell ref="A92:F92"/>
    <mergeCell ref="A93:F93"/>
    <mergeCell ref="A95:F95"/>
    <mergeCell ref="A54:F54"/>
    <mergeCell ref="A55:F55"/>
    <mergeCell ref="A57:F57"/>
    <mergeCell ref="A59:F59"/>
    <mergeCell ref="A61:F61"/>
    <mergeCell ref="A62:F62"/>
    <mergeCell ref="A52:F52"/>
    <mergeCell ref="D35:E35"/>
    <mergeCell ref="D37:E37"/>
    <mergeCell ref="D38:E38"/>
    <mergeCell ref="A39:E39"/>
    <mergeCell ref="A40:E40"/>
    <mergeCell ref="A41:E41"/>
    <mergeCell ref="A42:E42"/>
    <mergeCell ref="A43:E43"/>
    <mergeCell ref="A44:E44"/>
    <mergeCell ref="A45:E45"/>
    <mergeCell ref="A46:E46"/>
    <mergeCell ref="D36:E36"/>
    <mergeCell ref="D34:E3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A33:F33"/>
    <mergeCell ref="E31:F31"/>
    <mergeCell ref="C31:D31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B15:F15"/>
    <mergeCell ref="A1:F1"/>
    <mergeCell ref="A3:F3"/>
    <mergeCell ref="A4:F4"/>
    <mergeCell ref="A6:F6"/>
    <mergeCell ref="B8:F8"/>
  </mergeCells>
  <printOptions/>
  <pageMargins left="0.511811024" right="0.511811024" top="0.787401575" bottom="0.787401575" header="0.31496062" footer="0.31496062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40AC9-D5D6-4FCD-BF20-15F2EF7737D5}">
  <dimension ref="A1:J226"/>
  <sheetViews>
    <sheetView zoomScale="120" zoomScaleNormal="120" zoomScaleSheetLayoutView="100" workbookViewId="0" topLeftCell="A118">
      <selection activeCell="C101" sqref="C101"/>
    </sheetView>
  </sheetViews>
  <sheetFormatPr defaultColWidth="9.140625" defaultRowHeight="15"/>
  <cols>
    <col min="1" max="1" width="21.57421875" style="0" customWidth="1"/>
    <col min="2" max="2" width="7.57421875" style="0" customWidth="1"/>
    <col min="3" max="3" width="32.8515625" style="0" customWidth="1"/>
    <col min="4" max="4" width="15.140625" style="0" customWidth="1"/>
    <col min="5" max="5" width="15.57421875" style="38" customWidth="1"/>
    <col min="6" max="6" width="8.140625" style="0" customWidth="1"/>
    <col min="7" max="7" width="17.8515625" style="0" customWidth="1"/>
    <col min="8" max="8" width="13.8515625" style="0" customWidth="1"/>
    <col min="9" max="9" width="14.00390625" style="0" customWidth="1"/>
    <col min="10" max="10" width="11.8515625" style="0" customWidth="1"/>
    <col min="250" max="250" width="25.8515625" style="0" customWidth="1"/>
    <col min="251" max="251" width="11.8515625" style="0" customWidth="1"/>
    <col min="252" max="252" width="32.421875" style="0" customWidth="1"/>
    <col min="253" max="253" width="13.57421875" style="0" customWidth="1"/>
    <col min="254" max="254" width="12.7109375" style="0" customWidth="1"/>
    <col min="255" max="255" width="7.28125" style="0" customWidth="1"/>
    <col min="256" max="256" width="23.57421875" style="0" customWidth="1"/>
    <col min="257" max="257" width="26.00390625" style="0" customWidth="1"/>
    <col min="506" max="506" width="25.8515625" style="0" customWidth="1"/>
    <col min="507" max="507" width="11.8515625" style="0" customWidth="1"/>
    <col min="508" max="508" width="32.421875" style="0" customWidth="1"/>
    <col min="509" max="509" width="13.57421875" style="0" customWidth="1"/>
    <col min="510" max="510" width="12.7109375" style="0" customWidth="1"/>
    <col min="511" max="511" width="7.28125" style="0" customWidth="1"/>
    <col min="512" max="512" width="23.57421875" style="0" customWidth="1"/>
    <col min="513" max="513" width="26.00390625" style="0" customWidth="1"/>
    <col min="762" max="762" width="25.8515625" style="0" customWidth="1"/>
    <col min="763" max="763" width="11.8515625" style="0" customWidth="1"/>
    <col min="764" max="764" width="32.421875" style="0" customWidth="1"/>
    <col min="765" max="765" width="13.57421875" style="0" customWidth="1"/>
    <col min="766" max="766" width="12.7109375" style="0" customWidth="1"/>
    <col min="767" max="767" width="7.28125" style="0" customWidth="1"/>
    <col min="768" max="768" width="23.57421875" style="0" customWidth="1"/>
    <col min="769" max="769" width="26.00390625" style="0" customWidth="1"/>
    <col min="1018" max="1018" width="25.8515625" style="0" customWidth="1"/>
    <col min="1019" max="1019" width="11.8515625" style="0" customWidth="1"/>
    <col min="1020" max="1020" width="32.421875" style="0" customWidth="1"/>
    <col min="1021" max="1021" width="13.57421875" style="0" customWidth="1"/>
    <col min="1022" max="1022" width="12.7109375" style="0" customWidth="1"/>
    <col min="1023" max="1023" width="7.28125" style="0" customWidth="1"/>
    <col min="1024" max="1024" width="23.57421875" style="0" customWidth="1"/>
    <col min="1025" max="1025" width="26.00390625" style="0" customWidth="1"/>
    <col min="1274" max="1274" width="25.8515625" style="0" customWidth="1"/>
    <col min="1275" max="1275" width="11.8515625" style="0" customWidth="1"/>
    <col min="1276" max="1276" width="32.421875" style="0" customWidth="1"/>
    <col min="1277" max="1277" width="13.57421875" style="0" customWidth="1"/>
    <col min="1278" max="1278" width="12.7109375" style="0" customWidth="1"/>
    <col min="1279" max="1279" width="7.28125" style="0" customWidth="1"/>
    <col min="1280" max="1280" width="23.57421875" style="0" customWidth="1"/>
    <col min="1281" max="1281" width="26.00390625" style="0" customWidth="1"/>
    <col min="1530" max="1530" width="25.8515625" style="0" customWidth="1"/>
    <col min="1531" max="1531" width="11.8515625" style="0" customWidth="1"/>
    <col min="1532" max="1532" width="32.421875" style="0" customWidth="1"/>
    <col min="1533" max="1533" width="13.57421875" style="0" customWidth="1"/>
    <col min="1534" max="1534" width="12.7109375" style="0" customWidth="1"/>
    <col min="1535" max="1535" width="7.28125" style="0" customWidth="1"/>
    <col min="1536" max="1536" width="23.57421875" style="0" customWidth="1"/>
    <col min="1537" max="1537" width="26.00390625" style="0" customWidth="1"/>
    <col min="1786" max="1786" width="25.8515625" style="0" customWidth="1"/>
    <col min="1787" max="1787" width="11.8515625" style="0" customWidth="1"/>
    <col min="1788" max="1788" width="32.421875" style="0" customWidth="1"/>
    <col min="1789" max="1789" width="13.57421875" style="0" customWidth="1"/>
    <col min="1790" max="1790" width="12.7109375" style="0" customWidth="1"/>
    <col min="1791" max="1791" width="7.28125" style="0" customWidth="1"/>
    <col min="1792" max="1792" width="23.57421875" style="0" customWidth="1"/>
    <col min="1793" max="1793" width="26.00390625" style="0" customWidth="1"/>
    <col min="2042" max="2042" width="25.8515625" style="0" customWidth="1"/>
    <col min="2043" max="2043" width="11.8515625" style="0" customWidth="1"/>
    <col min="2044" max="2044" width="32.421875" style="0" customWidth="1"/>
    <col min="2045" max="2045" width="13.57421875" style="0" customWidth="1"/>
    <col min="2046" max="2046" width="12.7109375" style="0" customWidth="1"/>
    <col min="2047" max="2047" width="7.28125" style="0" customWidth="1"/>
    <col min="2048" max="2048" width="23.57421875" style="0" customWidth="1"/>
    <col min="2049" max="2049" width="26.00390625" style="0" customWidth="1"/>
    <col min="2298" max="2298" width="25.8515625" style="0" customWidth="1"/>
    <col min="2299" max="2299" width="11.8515625" style="0" customWidth="1"/>
    <col min="2300" max="2300" width="32.421875" style="0" customWidth="1"/>
    <col min="2301" max="2301" width="13.57421875" style="0" customWidth="1"/>
    <col min="2302" max="2302" width="12.7109375" style="0" customWidth="1"/>
    <col min="2303" max="2303" width="7.28125" style="0" customWidth="1"/>
    <col min="2304" max="2304" width="23.57421875" style="0" customWidth="1"/>
    <col min="2305" max="2305" width="26.00390625" style="0" customWidth="1"/>
    <col min="2554" max="2554" width="25.8515625" style="0" customWidth="1"/>
    <col min="2555" max="2555" width="11.8515625" style="0" customWidth="1"/>
    <col min="2556" max="2556" width="32.421875" style="0" customWidth="1"/>
    <col min="2557" max="2557" width="13.57421875" style="0" customWidth="1"/>
    <col min="2558" max="2558" width="12.7109375" style="0" customWidth="1"/>
    <col min="2559" max="2559" width="7.28125" style="0" customWidth="1"/>
    <col min="2560" max="2560" width="23.57421875" style="0" customWidth="1"/>
    <col min="2561" max="2561" width="26.00390625" style="0" customWidth="1"/>
    <col min="2810" max="2810" width="25.8515625" style="0" customWidth="1"/>
    <col min="2811" max="2811" width="11.8515625" style="0" customWidth="1"/>
    <col min="2812" max="2812" width="32.421875" style="0" customWidth="1"/>
    <col min="2813" max="2813" width="13.57421875" style="0" customWidth="1"/>
    <col min="2814" max="2814" width="12.7109375" style="0" customWidth="1"/>
    <col min="2815" max="2815" width="7.28125" style="0" customWidth="1"/>
    <col min="2816" max="2816" width="23.57421875" style="0" customWidth="1"/>
    <col min="2817" max="2817" width="26.00390625" style="0" customWidth="1"/>
    <col min="3066" max="3066" width="25.8515625" style="0" customWidth="1"/>
    <col min="3067" max="3067" width="11.8515625" style="0" customWidth="1"/>
    <col min="3068" max="3068" width="32.421875" style="0" customWidth="1"/>
    <col min="3069" max="3069" width="13.57421875" style="0" customWidth="1"/>
    <col min="3070" max="3070" width="12.7109375" style="0" customWidth="1"/>
    <col min="3071" max="3071" width="7.28125" style="0" customWidth="1"/>
    <col min="3072" max="3072" width="23.57421875" style="0" customWidth="1"/>
    <col min="3073" max="3073" width="26.00390625" style="0" customWidth="1"/>
    <col min="3322" max="3322" width="25.8515625" style="0" customWidth="1"/>
    <col min="3323" max="3323" width="11.8515625" style="0" customWidth="1"/>
    <col min="3324" max="3324" width="32.421875" style="0" customWidth="1"/>
    <col min="3325" max="3325" width="13.57421875" style="0" customWidth="1"/>
    <col min="3326" max="3326" width="12.7109375" style="0" customWidth="1"/>
    <col min="3327" max="3327" width="7.28125" style="0" customWidth="1"/>
    <col min="3328" max="3328" width="23.57421875" style="0" customWidth="1"/>
    <col min="3329" max="3329" width="26.00390625" style="0" customWidth="1"/>
    <col min="3578" max="3578" width="25.8515625" style="0" customWidth="1"/>
    <col min="3579" max="3579" width="11.8515625" style="0" customWidth="1"/>
    <col min="3580" max="3580" width="32.421875" style="0" customWidth="1"/>
    <col min="3581" max="3581" width="13.57421875" style="0" customWidth="1"/>
    <col min="3582" max="3582" width="12.7109375" style="0" customWidth="1"/>
    <col min="3583" max="3583" width="7.28125" style="0" customWidth="1"/>
    <col min="3584" max="3584" width="23.57421875" style="0" customWidth="1"/>
    <col min="3585" max="3585" width="26.00390625" style="0" customWidth="1"/>
    <col min="3834" max="3834" width="25.8515625" style="0" customWidth="1"/>
    <col min="3835" max="3835" width="11.8515625" style="0" customWidth="1"/>
    <col min="3836" max="3836" width="32.421875" style="0" customWidth="1"/>
    <col min="3837" max="3837" width="13.57421875" style="0" customWidth="1"/>
    <col min="3838" max="3838" width="12.7109375" style="0" customWidth="1"/>
    <col min="3839" max="3839" width="7.28125" style="0" customWidth="1"/>
    <col min="3840" max="3840" width="23.57421875" style="0" customWidth="1"/>
    <col min="3841" max="3841" width="26.00390625" style="0" customWidth="1"/>
    <col min="4090" max="4090" width="25.8515625" style="0" customWidth="1"/>
    <col min="4091" max="4091" width="11.8515625" style="0" customWidth="1"/>
    <col min="4092" max="4092" width="32.421875" style="0" customWidth="1"/>
    <col min="4093" max="4093" width="13.57421875" style="0" customWidth="1"/>
    <col min="4094" max="4094" width="12.7109375" style="0" customWidth="1"/>
    <col min="4095" max="4095" width="7.28125" style="0" customWidth="1"/>
    <col min="4096" max="4096" width="23.57421875" style="0" customWidth="1"/>
    <col min="4097" max="4097" width="26.00390625" style="0" customWidth="1"/>
    <col min="4346" max="4346" width="25.8515625" style="0" customWidth="1"/>
    <col min="4347" max="4347" width="11.8515625" style="0" customWidth="1"/>
    <col min="4348" max="4348" width="32.421875" style="0" customWidth="1"/>
    <col min="4349" max="4349" width="13.57421875" style="0" customWidth="1"/>
    <col min="4350" max="4350" width="12.7109375" style="0" customWidth="1"/>
    <col min="4351" max="4351" width="7.28125" style="0" customWidth="1"/>
    <col min="4352" max="4352" width="23.57421875" style="0" customWidth="1"/>
    <col min="4353" max="4353" width="26.00390625" style="0" customWidth="1"/>
    <col min="4602" max="4602" width="25.8515625" style="0" customWidth="1"/>
    <col min="4603" max="4603" width="11.8515625" style="0" customWidth="1"/>
    <col min="4604" max="4604" width="32.421875" style="0" customWidth="1"/>
    <col min="4605" max="4605" width="13.57421875" style="0" customWidth="1"/>
    <col min="4606" max="4606" width="12.7109375" style="0" customWidth="1"/>
    <col min="4607" max="4607" width="7.28125" style="0" customWidth="1"/>
    <col min="4608" max="4608" width="23.57421875" style="0" customWidth="1"/>
    <col min="4609" max="4609" width="26.00390625" style="0" customWidth="1"/>
    <col min="4858" max="4858" width="25.8515625" style="0" customWidth="1"/>
    <col min="4859" max="4859" width="11.8515625" style="0" customWidth="1"/>
    <col min="4860" max="4860" width="32.421875" style="0" customWidth="1"/>
    <col min="4861" max="4861" width="13.57421875" style="0" customWidth="1"/>
    <col min="4862" max="4862" width="12.7109375" style="0" customWidth="1"/>
    <col min="4863" max="4863" width="7.28125" style="0" customWidth="1"/>
    <col min="4864" max="4864" width="23.57421875" style="0" customWidth="1"/>
    <col min="4865" max="4865" width="26.00390625" style="0" customWidth="1"/>
    <col min="5114" max="5114" width="25.8515625" style="0" customWidth="1"/>
    <col min="5115" max="5115" width="11.8515625" style="0" customWidth="1"/>
    <col min="5116" max="5116" width="32.421875" style="0" customWidth="1"/>
    <col min="5117" max="5117" width="13.57421875" style="0" customWidth="1"/>
    <col min="5118" max="5118" width="12.7109375" style="0" customWidth="1"/>
    <col min="5119" max="5119" width="7.28125" style="0" customWidth="1"/>
    <col min="5120" max="5120" width="23.57421875" style="0" customWidth="1"/>
    <col min="5121" max="5121" width="26.00390625" style="0" customWidth="1"/>
    <col min="5370" max="5370" width="25.8515625" style="0" customWidth="1"/>
    <col min="5371" max="5371" width="11.8515625" style="0" customWidth="1"/>
    <col min="5372" max="5372" width="32.421875" style="0" customWidth="1"/>
    <col min="5373" max="5373" width="13.57421875" style="0" customWidth="1"/>
    <col min="5374" max="5374" width="12.7109375" style="0" customWidth="1"/>
    <col min="5375" max="5375" width="7.28125" style="0" customWidth="1"/>
    <col min="5376" max="5376" width="23.57421875" style="0" customWidth="1"/>
    <col min="5377" max="5377" width="26.00390625" style="0" customWidth="1"/>
    <col min="5626" max="5626" width="25.8515625" style="0" customWidth="1"/>
    <col min="5627" max="5627" width="11.8515625" style="0" customWidth="1"/>
    <col min="5628" max="5628" width="32.421875" style="0" customWidth="1"/>
    <col min="5629" max="5629" width="13.57421875" style="0" customWidth="1"/>
    <col min="5630" max="5630" width="12.7109375" style="0" customWidth="1"/>
    <col min="5631" max="5631" width="7.28125" style="0" customWidth="1"/>
    <col min="5632" max="5632" width="23.57421875" style="0" customWidth="1"/>
    <col min="5633" max="5633" width="26.00390625" style="0" customWidth="1"/>
    <col min="5882" max="5882" width="25.8515625" style="0" customWidth="1"/>
    <col min="5883" max="5883" width="11.8515625" style="0" customWidth="1"/>
    <col min="5884" max="5884" width="32.421875" style="0" customWidth="1"/>
    <col min="5885" max="5885" width="13.57421875" style="0" customWidth="1"/>
    <col min="5886" max="5886" width="12.7109375" style="0" customWidth="1"/>
    <col min="5887" max="5887" width="7.28125" style="0" customWidth="1"/>
    <col min="5888" max="5888" width="23.57421875" style="0" customWidth="1"/>
    <col min="5889" max="5889" width="26.00390625" style="0" customWidth="1"/>
    <col min="6138" max="6138" width="25.8515625" style="0" customWidth="1"/>
    <col min="6139" max="6139" width="11.8515625" style="0" customWidth="1"/>
    <col min="6140" max="6140" width="32.421875" style="0" customWidth="1"/>
    <col min="6141" max="6141" width="13.57421875" style="0" customWidth="1"/>
    <col min="6142" max="6142" width="12.7109375" style="0" customWidth="1"/>
    <col min="6143" max="6143" width="7.28125" style="0" customWidth="1"/>
    <col min="6144" max="6144" width="23.57421875" style="0" customWidth="1"/>
    <col min="6145" max="6145" width="26.00390625" style="0" customWidth="1"/>
    <col min="6394" max="6394" width="25.8515625" style="0" customWidth="1"/>
    <col min="6395" max="6395" width="11.8515625" style="0" customWidth="1"/>
    <col min="6396" max="6396" width="32.421875" style="0" customWidth="1"/>
    <col min="6397" max="6397" width="13.57421875" style="0" customWidth="1"/>
    <col min="6398" max="6398" width="12.7109375" style="0" customWidth="1"/>
    <col min="6399" max="6399" width="7.28125" style="0" customWidth="1"/>
    <col min="6400" max="6400" width="23.57421875" style="0" customWidth="1"/>
    <col min="6401" max="6401" width="26.00390625" style="0" customWidth="1"/>
    <col min="6650" max="6650" width="25.8515625" style="0" customWidth="1"/>
    <col min="6651" max="6651" width="11.8515625" style="0" customWidth="1"/>
    <col min="6652" max="6652" width="32.421875" style="0" customWidth="1"/>
    <col min="6653" max="6653" width="13.57421875" style="0" customWidth="1"/>
    <col min="6654" max="6654" width="12.7109375" style="0" customWidth="1"/>
    <col min="6655" max="6655" width="7.28125" style="0" customWidth="1"/>
    <col min="6656" max="6656" width="23.57421875" style="0" customWidth="1"/>
    <col min="6657" max="6657" width="26.00390625" style="0" customWidth="1"/>
    <col min="6906" max="6906" width="25.8515625" style="0" customWidth="1"/>
    <col min="6907" max="6907" width="11.8515625" style="0" customWidth="1"/>
    <col min="6908" max="6908" width="32.421875" style="0" customWidth="1"/>
    <col min="6909" max="6909" width="13.57421875" style="0" customWidth="1"/>
    <col min="6910" max="6910" width="12.7109375" style="0" customWidth="1"/>
    <col min="6911" max="6911" width="7.28125" style="0" customWidth="1"/>
    <col min="6912" max="6912" width="23.57421875" style="0" customWidth="1"/>
    <col min="6913" max="6913" width="26.00390625" style="0" customWidth="1"/>
    <col min="7162" max="7162" width="25.8515625" style="0" customWidth="1"/>
    <col min="7163" max="7163" width="11.8515625" style="0" customWidth="1"/>
    <col min="7164" max="7164" width="32.421875" style="0" customWidth="1"/>
    <col min="7165" max="7165" width="13.57421875" style="0" customWidth="1"/>
    <col min="7166" max="7166" width="12.7109375" style="0" customWidth="1"/>
    <col min="7167" max="7167" width="7.28125" style="0" customWidth="1"/>
    <col min="7168" max="7168" width="23.57421875" style="0" customWidth="1"/>
    <col min="7169" max="7169" width="26.00390625" style="0" customWidth="1"/>
    <col min="7418" max="7418" width="25.8515625" style="0" customWidth="1"/>
    <col min="7419" max="7419" width="11.8515625" style="0" customWidth="1"/>
    <col min="7420" max="7420" width="32.421875" style="0" customWidth="1"/>
    <col min="7421" max="7421" width="13.57421875" style="0" customWidth="1"/>
    <col min="7422" max="7422" width="12.7109375" style="0" customWidth="1"/>
    <col min="7423" max="7423" width="7.28125" style="0" customWidth="1"/>
    <col min="7424" max="7424" width="23.57421875" style="0" customWidth="1"/>
    <col min="7425" max="7425" width="26.00390625" style="0" customWidth="1"/>
    <col min="7674" max="7674" width="25.8515625" style="0" customWidth="1"/>
    <col min="7675" max="7675" width="11.8515625" style="0" customWidth="1"/>
    <col min="7676" max="7676" width="32.421875" style="0" customWidth="1"/>
    <col min="7677" max="7677" width="13.57421875" style="0" customWidth="1"/>
    <col min="7678" max="7678" width="12.7109375" style="0" customWidth="1"/>
    <col min="7679" max="7679" width="7.28125" style="0" customWidth="1"/>
    <col min="7680" max="7680" width="23.57421875" style="0" customWidth="1"/>
    <col min="7681" max="7681" width="26.00390625" style="0" customWidth="1"/>
    <col min="7930" max="7930" width="25.8515625" style="0" customWidth="1"/>
    <col min="7931" max="7931" width="11.8515625" style="0" customWidth="1"/>
    <col min="7932" max="7932" width="32.421875" style="0" customWidth="1"/>
    <col min="7933" max="7933" width="13.57421875" style="0" customWidth="1"/>
    <col min="7934" max="7934" width="12.7109375" style="0" customWidth="1"/>
    <col min="7935" max="7935" width="7.28125" style="0" customWidth="1"/>
    <col min="7936" max="7936" width="23.57421875" style="0" customWidth="1"/>
    <col min="7937" max="7937" width="26.00390625" style="0" customWidth="1"/>
    <col min="8186" max="8186" width="25.8515625" style="0" customWidth="1"/>
    <col min="8187" max="8187" width="11.8515625" style="0" customWidth="1"/>
    <col min="8188" max="8188" width="32.421875" style="0" customWidth="1"/>
    <col min="8189" max="8189" width="13.57421875" style="0" customWidth="1"/>
    <col min="8190" max="8190" width="12.7109375" style="0" customWidth="1"/>
    <col min="8191" max="8191" width="7.28125" style="0" customWidth="1"/>
    <col min="8192" max="8192" width="23.57421875" style="0" customWidth="1"/>
    <col min="8193" max="8193" width="26.00390625" style="0" customWidth="1"/>
    <col min="8442" max="8442" width="25.8515625" style="0" customWidth="1"/>
    <col min="8443" max="8443" width="11.8515625" style="0" customWidth="1"/>
    <col min="8444" max="8444" width="32.421875" style="0" customWidth="1"/>
    <col min="8445" max="8445" width="13.57421875" style="0" customWidth="1"/>
    <col min="8446" max="8446" width="12.7109375" style="0" customWidth="1"/>
    <col min="8447" max="8447" width="7.28125" style="0" customWidth="1"/>
    <col min="8448" max="8448" width="23.57421875" style="0" customWidth="1"/>
    <col min="8449" max="8449" width="26.00390625" style="0" customWidth="1"/>
    <col min="8698" max="8698" width="25.8515625" style="0" customWidth="1"/>
    <col min="8699" max="8699" width="11.8515625" style="0" customWidth="1"/>
    <col min="8700" max="8700" width="32.421875" style="0" customWidth="1"/>
    <col min="8701" max="8701" width="13.57421875" style="0" customWidth="1"/>
    <col min="8702" max="8702" width="12.7109375" style="0" customWidth="1"/>
    <col min="8703" max="8703" width="7.28125" style="0" customWidth="1"/>
    <col min="8704" max="8704" width="23.57421875" style="0" customWidth="1"/>
    <col min="8705" max="8705" width="26.00390625" style="0" customWidth="1"/>
    <col min="8954" max="8954" width="25.8515625" style="0" customWidth="1"/>
    <col min="8955" max="8955" width="11.8515625" style="0" customWidth="1"/>
    <col min="8956" max="8956" width="32.421875" style="0" customWidth="1"/>
    <col min="8957" max="8957" width="13.57421875" style="0" customWidth="1"/>
    <col min="8958" max="8958" width="12.7109375" style="0" customWidth="1"/>
    <col min="8959" max="8959" width="7.28125" style="0" customWidth="1"/>
    <col min="8960" max="8960" width="23.57421875" style="0" customWidth="1"/>
    <col min="8961" max="8961" width="26.00390625" style="0" customWidth="1"/>
    <col min="9210" max="9210" width="25.8515625" style="0" customWidth="1"/>
    <col min="9211" max="9211" width="11.8515625" style="0" customWidth="1"/>
    <col min="9212" max="9212" width="32.421875" style="0" customWidth="1"/>
    <col min="9213" max="9213" width="13.57421875" style="0" customWidth="1"/>
    <col min="9214" max="9214" width="12.7109375" style="0" customWidth="1"/>
    <col min="9215" max="9215" width="7.28125" style="0" customWidth="1"/>
    <col min="9216" max="9216" width="23.57421875" style="0" customWidth="1"/>
    <col min="9217" max="9217" width="26.00390625" style="0" customWidth="1"/>
    <col min="9466" max="9466" width="25.8515625" style="0" customWidth="1"/>
    <col min="9467" max="9467" width="11.8515625" style="0" customWidth="1"/>
    <col min="9468" max="9468" width="32.421875" style="0" customWidth="1"/>
    <col min="9469" max="9469" width="13.57421875" style="0" customWidth="1"/>
    <col min="9470" max="9470" width="12.7109375" style="0" customWidth="1"/>
    <col min="9471" max="9471" width="7.28125" style="0" customWidth="1"/>
    <col min="9472" max="9472" width="23.57421875" style="0" customWidth="1"/>
    <col min="9473" max="9473" width="26.00390625" style="0" customWidth="1"/>
    <col min="9722" max="9722" width="25.8515625" style="0" customWidth="1"/>
    <col min="9723" max="9723" width="11.8515625" style="0" customWidth="1"/>
    <col min="9724" max="9724" width="32.421875" style="0" customWidth="1"/>
    <col min="9725" max="9725" width="13.57421875" style="0" customWidth="1"/>
    <col min="9726" max="9726" width="12.7109375" style="0" customWidth="1"/>
    <col min="9727" max="9727" width="7.28125" style="0" customWidth="1"/>
    <col min="9728" max="9728" width="23.57421875" style="0" customWidth="1"/>
    <col min="9729" max="9729" width="26.00390625" style="0" customWidth="1"/>
    <col min="9978" max="9978" width="25.8515625" style="0" customWidth="1"/>
    <col min="9979" max="9979" width="11.8515625" style="0" customWidth="1"/>
    <col min="9980" max="9980" width="32.421875" style="0" customWidth="1"/>
    <col min="9981" max="9981" width="13.57421875" style="0" customWidth="1"/>
    <col min="9982" max="9982" width="12.7109375" style="0" customWidth="1"/>
    <col min="9983" max="9983" width="7.28125" style="0" customWidth="1"/>
    <col min="9984" max="9984" width="23.57421875" style="0" customWidth="1"/>
    <col min="9985" max="9985" width="26.00390625" style="0" customWidth="1"/>
    <col min="10234" max="10234" width="25.8515625" style="0" customWidth="1"/>
    <col min="10235" max="10235" width="11.8515625" style="0" customWidth="1"/>
    <col min="10236" max="10236" width="32.421875" style="0" customWidth="1"/>
    <col min="10237" max="10237" width="13.57421875" style="0" customWidth="1"/>
    <col min="10238" max="10238" width="12.7109375" style="0" customWidth="1"/>
    <col min="10239" max="10239" width="7.28125" style="0" customWidth="1"/>
    <col min="10240" max="10240" width="23.57421875" style="0" customWidth="1"/>
    <col min="10241" max="10241" width="26.00390625" style="0" customWidth="1"/>
    <col min="10490" max="10490" width="25.8515625" style="0" customWidth="1"/>
    <col min="10491" max="10491" width="11.8515625" style="0" customWidth="1"/>
    <col min="10492" max="10492" width="32.421875" style="0" customWidth="1"/>
    <col min="10493" max="10493" width="13.57421875" style="0" customWidth="1"/>
    <col min="10494" max="10494" width="12.7109375" style="0" customWidth="1"/>
    <col min="10495" max="10495" width="7.28125" style="0" customWidth="1"/>
    <col min="10496" max="10496" width="23.57421875" style="0" customWidth="1"/>
    <col min="10497" max="10497" width="26.00390625" style="0" customWidth="1"/>
    <col min="10746" max="10746" width="25.8515625" style="0" customWidth="1"/>
    <col min="10747" max="10747" width="11.8515625" style="0" customWidth="1"/>
    <col min="10748" max="10748" width="32.421875" style="0" customWidth="1"/>
    <col min="10749" max="10749" width="13.57421875" style="0" customWidth="1"/>
    <col min="10750" max="10750" width="12.7109375" style="0" customWidth="1"/>
    <col min="10751" max="10751" width="7.28125" style="0" customWidth="1"/>
    <col min="10752" max="10752" width="23.57421875" style="0" customWidth="1"/>
    <col min="10753" max="10753" width="26.00390625" style="0" customWidth="1"/>
    <col min="11002" max="11002" width="25.8515625" style="0" customWidth="1"/>
    <col min="11003" max="11003" width="11.8515625" style="0" customWidth="1"/>
    <col min="11004" max="11004" width="32.421875" style="0" customWidth="1"/>
    <col min="11005" max="11005" width="13.57421875" style="0" customWidth="1"/>
    <col min="11006" max="11006" width="12.7109375" style="0" customWidth="1"/>
    <col min="11007" max="11007" width="7.28125" style="0" customWidth="1"/>
    <col min="11008" max="11008" width="23.57421875" style="0" customWidth="1"/>
    <col min="11009" max="11009" width="26.00390625" style="0" customWidth="1"/>
    <col min="11258" max="11258" width="25.8515625" style="0" customWidth="1"/>
    <col min="11259" max="11259" width="11.8515625" style="0" customWidth="1"/>
    <col min="11260" max="11260" width="32.421875" style="0" customWidth="1"/>
    <col min="11261" max="11261" width="13.57421875" style="0" customWidth="1"/>
    <col min="11262" max="11262" width="12.7109375" style="0" customWidth="1"/>
    <col min="11263" max="11263" width="7.28125" style="0" customWidth="1"/>
    <col min="11264" max="11264" width="23.57421875" style="0" customWidth="1"/>
    <col min="11265" max="11265" width="26.00390625" style="0" customWidth="1"/>
    <col min="11514" max="11514" width="25.8515625" style="0" customWidth="1"/>
    <col min="11515" max="11515" width="11.8515625" style="0" customWidth="1"/>
    <col min="11516" max="11516" width="32.421875" style="0" customWidth="1"/>
    <col min="11517" max="11517" width="13.57421875" style="0" customWidth="1"/>
    <col min="11518" max="11518" width="12.7109375" style="0" customWidth="1"/>
    <col min="11519" max="11519" width="7.28125" style="0" customWidth="1"/>
    <col min="11520" max="11520" width="23.57421875" style="0" customWidth="1"/>
    <col min="11521" max="11521" width="26.00390625" style="0" customWidth="1"/>
    <col min="11770" max="11770" width="25.8515625" style="0" customWidth="1"/>
    <col min="11771" max="11771" width="11.8515625" style="0" customWidth="1"/>
    <col min="11772" max="11772" width="32.421875" style="0" customWidth="1"/>
    <col min="11773" max="11773" width="13.57421875" style="0" customWidth="1"/>
    <col min="11774" max="11774" width="12.7109375" style="0" customWidth="1"/>
    <col min="11775" max="11775" width="7.28125" style="0" customWidth="1"/>
    <col min="11776" max="11776" width="23.57421875" style="0" customWidth="1"/>
    <col min="11777" max="11777" width="26.00390625" style="0" customWidth="1"/>
    <col min="12026" max="12026" width="25.8515625" style="0" customWidth="1"/>
    <col min="12027" max="12027" width="11.8515625" style="0" customWidth="1"/>
    <col min="12028" max="12028" width="32.421875" style="0" customWidth="1"/>
    <col min="12029" max="12029" width="13.57421875" style="0" customWidth="1"/>
    <col min="12030" max="12030" width="12.7109375" style="0" customWidth="1"/>
    <col min="12031" max="12031" width="7.28125" style="0" customWidth="1"/>
    <col min="12032" max="12032" width="23.57421875" style="0" customWidth="1"/>
    <col min="12033" max="12033" width="26.00390625" style="0" customWidth="1"/>
    <col min="12282" max="12282" width="25.8515625" style="0" customWidth="1"/>
    <col min="12283" max="12283" width="11.8515625" style="0" customWidth="1"/>
    <col min="12284" max="12284" width="32.421875" style="0" customWidth="1"/>
    <col min="12285" max="12285" width="13.57421875" style="0" customWidth="1"/>
    <col min="12286" max="12286" width="12.7109375" style="0" customWidth="1"/>
    <col min="12287" max="12287" width="7.28125" style="0" customWidth="1"/>
    <col min="12288" max="12288" width="23.57421875" style="0" customWidth="1"/>
    <col min="12289" max="12289" width="26.00390625" style="0" customWidth="1"/>
    <col min="12538" max="12538" width="25.8515625" style="0" customWidth="1"/>
    <col min="12539" max="12539" width="11.8515625" style="0" customWidth="1"/>
    <col min="12540" max="12540" width="32.421875" style="0" customWidth="1"/>
    <col min="12541" max="12541" width="13.57421875" style="0" customWidth="1"/>
    <col min="12542" max="12542" width="12.7109375" style="0" customWidth="1"/>
    <col min="12543" max="12543" width="7.28125" style="0" customWidth="1"/>
    <col min="12544" max="12544" width="23.57421875" style="0" customWidth="1"/>
    <col min="12545" max="12545" width="26.00390625" style="0" customWidth="1"/>
    <col min="12794" max="12794" width="25.8515625" style="0" customWidth="1"/>
    <col min="12795" max="12795" width="11.8515625" style="0" customWidth="1"/>
    <col min="12796" max="12796" width="32.421875" style="0" customWidth="1"/>
    <col min="12797" max="12797" width="13.57421875" style="0" customWidth="1"/>
    <col min="12798" max="12798" width="12.7109375" style="0" customWidth="1"/>
    <col min="12799" max="12799" width="7.28125" style="0" customWidth="1"/>
    <col min="12800" max="12800" width="23.57421875" style="0" customWidth="1"/>
    <col min="12801" max="12801" width="26.00390625" style="0" customWidth="1"/>
    <col min="13050" max="13050" width="25.8515625" style="0" customWidth="1"/>
    <col min="13051" max="13051" width="11.8515625" style="0" customWidth="1"/>
    <col min="13052" max="13052" width="32.421875" style="0" customWidth="1"/>
    <col min="13053" max="13053" width="13.57421875" style="0" customWidth="1"/>
    <col min="13054" max="13054" width="12.7109375" style="0" customWidth="1"/>
    <col min="13055" max="13055" width="7.28125" style="0" customWidth="1"/>
    <col min="13056" max="13056" width="23.57421875" style="0" customWidth="1"/>
    <col min="13057" max="13057" width="26.00390625" style="0" customWidth="1"/>
    <col min="13306" max="13306" width="25.8515625" style="0" customWidth="1"/>
    <col min="13307" max="13307" width="11.8515625" style="0" customWidth="1"/>
    <col min="13308" max="13308" width="32.421875" style="0" customWidth="1"/>
    <col min="13309" max="13309" width="13.57421875" style="0" customWidth="1"/>
    <col min="13310" max="13310" width="12.7109375" style="0" customWidth="1"/>
    <col min="13311" max="13311" width="7.28125" style="0" customWidth="1"/>
    <col min="13312" max="13312" width="23.57421875" style="0" customWidth="1"/>
    <col min="13313" max="13313" width="26.00390625" style="0" customWidth="1"/>
    <col min="13562" max="13562" width="25.8515625" style="0" customWidth="1"/>
    <col min="13563" max="13563" width="11.8515625" style="0" customWidth="1"/>
    <col min="13564" max="13564" width="32.421875" style="0" customWidth="1"/>
    <col min="13565" max="13565" width="13.57421875" style="0" customWidth="1"/>
    <col min="13566" max="13566" width="12.7109375" style="0" customWidth="1"/>
    <col min="13567" max="13567" width="7.28125" style="0" customWidth="1"/>
    <col min="13568" max="13568" width="23.57421875" style="0" customWidth="1"/>
    <col min="13569" max="13569" width="26.00390625" style="0" customWidth="1"/>
    <col min="13818" max="13818" width="25.8515625" style="0" customWidth="1"/>
    <col min="13819" max="13819" width="11.8515625" style="0" customWidth="1"/>
    <col min="13820" max="13820" width="32.421875" style="0" customWidth="1"/>
    <col min="13821" max="13821" width="13.57421875" style="0" customWidth="1"/>
    <col min="13822" max="13822" width="12.7109375" style="0" customWidth="1"/>
    <col min="13823" max="13823" width="7.28125" style="0" customWidth="1"/>
    <col min="13824" max="13824" width="23.57421875" style="0" customWidth="1"/>
    <col min="13825" max="13825" width="26.00390625" style="0" customWidth="1"/>
    <col min="14074" max="14074" width="25.8515625" style="0" customWidth="1"/>
    <col min="14075" max="14075" width="11.8515625" style="0" customWidth="1"/>
    <col min="14076" max="14076" width="32.421875" style="0" customWidth="1"/>
    <col min="14077" max="14077" width="13.57421875" style="0" customWidth="1"/>
    <col min="14078" max="14078" width="12.7109375" style="0" customWidth="1"/>
    <col min="14079" max="14079" width="7.28125" style="0" customWidth="1"/>
    <col min="14080" max="14080" width="23.57421875" style="0" customWidth="1"/>
    <col min="14081" max="14081" width="26.00390625" style="0" customWidth="1"/>
    <col min="14330" max="14330" width="25.8515625" style="0" customWidth="1"/>
    <col min="14331" max="14331" width="11.8515625" style="0" customWidth="1"/>
    <col min="14332" max="14332" width="32.421875" style="0" customWidth="1"/>
    <col min="14333" max="14333" width="13.57421875" style="0" customWidth="1"/>
    <col min="14334" max="14334" width="12.7109375" style="0" customWidth="1"/>
    <col min="14335" max="14335" width="7.28125" style="0" customWidth="1"/>
    <col min="14336" max="14336" width="23.57421875" style="0" customWidth="1"/>
    <col min="14337" max="14337" width="26.00390625" style="0" customWidth="1"/>
    <col min="14586" max="14586" width="25.8515625" style="0" customWidth="1"/>
    <col min="14587" max="14587" width="11.8515625" style="0" customWidth="1"/>
    <col min="14588" max="14588" width="32.421875" style="0" customWidth="1"/>
    <col min="14589" max="14589" width="13.57421875" style="0" customWidth="1"/>
    <col min="14590" max="14590" width="12.7109375" style="0" customWidth="1"/>
    <col min="14591" max="14591" width="7.28125" style="0" customWidth="1"/>
    <col min="14592" max="14592" width="23.57421875" style="0" customWidth="1"/>
    <col min="14593" max="14593" width="26.00390625" style="0" customWidth="1"/>
    <col min="14842" max="14842" width="25.8515625" style="0" customWidth="1"/>
    <col min="14843" max="14843" width="11.8515625" style="0" customWidth="1"/>
    <col min="14844" max="14844" width="32.421875" style="0" customWidth="1"/>
    <col min="14845" max="14845" width="13.57421875" style="0" customWidth="1"/>
    <col min="14846" max="14846" width="12.7109375" style="0" customWidth="1"/>
    <col min="14847" max="14847" width="7.28125" style="0" customWidth="1"/>
    <col min="14848" max="14848" width="23.57421875" style="0" customWidth="1"/>
    <col min="14849" max="14849" width="26.00390625" style="0" customWidth="1"/>
    <col min="15098" max="15098" width="25.8515625" style="0" customWidth="1"/>
    <col min="15099" max="15099" width="11.8515625" style="0" customWidth="1"/>
    <col min="15100" max="15100" width="32.421875" style="0" customWidth="1"/>
    <col min="15101" max="15101" width="13.57421875" style="0" customWidth="1"/>
    <col min="15102" max="15102" width="12.7109375" style="0" customWidth="1"/>
    <col min="15103" max="15103" width="7.28125" style="0" customWidth="1"/>
    <col min="15104" max="15104" width="23.57421875" style="0" customWidth="1"/>
    <col min="15105" max="15105" width="26.00390625" style="0" customWidth="1"/>
    <col min="15354" max="15354" width="25.8515625" style="0" customWidth="1"/>
    <col min="15355" max="15355" width="11.8515625" style="0" customWidth="1"/>
    <col min="15356" max="15356" width="32.421875" style="0" customWidth="1"/>
    <col min="15357" max="15357" width="13.57421875" style="0" customWidth="1"/>
    <col min="15358" max="15358" width="12.7109375" style="0" customWidth="1"/>
    <col min="15359" max="15359" width="7.28125" style="0" customWidth="1"/>
    <col min="15360" max="15360" width="23.57421875" style="0" customWidth="1"/>
    <col min="15361" max="15361" width="26.00390625" style="0" customWidth="1"/>
    <col min="15610" max="15610" width="25.8515625" style="0" customWidth="1"/>
    <col min="15611" max="15611" width="11.8515625" style="0" customWidth="1"/>
    <col min="15612" max="15612" width="32.421875" style="0" customWidth="1"/>
    <col min="15613" max="15613" width="13.57421875" style="0" customWidth="1"/>
    <col min="15614" max="15614" width="12.7109375" style="0" customWidth="1"/>
    <col min="15615" max="15615" width="7.28125" style="0" customWidth="1"/>
    <col min="15616" max="15616" width="23.57421875" style="0" customWidth="1"/>
    <col min="15617" max="15617" width="26.00390625" style="0" customWidth="1"/>
    <col min="15866" max="15866" width="25.8515625" style="0" customWidth="1"/>
    <col min="15867" max="15867" width="11.8515625" style="0" customWidth="1"/>
    <col min="15868" max="15868" width="32.421875" style="0" customWidth="1"/>
    <col min="15869" max="15869" width="13.57421875" style="0" customWidth="1"/>
    <col min="15870" max="15870" width="12.7109375" style="0" customWidth="1"/>
    <col min="15871" max="15871" width="7.28125" style="0" customWidth="1"/>
    <col min="15872" max="15872" width="23.57421875" style="0" customWidth="1"/>
    <col min="15873" max="15873" width="26.00390625" style="0" customWidth="1"/>
    <col min="16122" max="16122" width="25.8515625" style="0" customWidth="1"/>
    <col min="16123" max="16123" width="11.8515625" style="0" customWidth="1"/>
    <col min="16124" max="16124" width="32.421875" style="0" customWidth="1"/>
    <col min="16125" max="16125" width="13.57421875" style="0" customWidth="1"/>
    <col min="16126" max="16126" width="12.7109375" style="0" customWidth="1"/>
    <col min="16127" max="16127" width="7.28125" style="0" customWidth="1"/>
    <col min="16128" max="16128" width="23.57421875" style="0" customWidth="1"/>
    <col min="16129" max="16129" width="26.00390625" style="0" customWidth="1"/>
  </cols>
  <sheetData>
    <row r="1" spans="1:7" ht="27" customHeight="1">
      <c r="A1" s="31"/>
      <c r="B1" s="22" t="s">
        <v>68</v>
      </c>
      <c r="C1" s="22" t="s">
        <v>69</v>
      </c>
      <c r="D1" s="22"/>
      <c r="E1" s="23" t="s">
        <v>70</v>
      </c>
      <c r="F1" s="35" t="s">
        <v>71</v>
      </c>
      <c r="G1" s="36"/>
    </row>
    <row r="2" spans="1:7" ht="24.75" customHeight="1">
      <c r="A2" s="53" t="s">
        <v>73</v>
      </c>
      <c r="B2" s="28">
        <v>491</v>
      </c>
      <c r="C2" s="27" t="s">
        <v>109</v>
      </c>
      <c r="D2" s="61" t="s">
        <v>125</v>
      </c>
      <c r="E2" s="73">
        <v>33156.28</v>
      </c>
      <c r="F2" s="93">
        <v>39113</v>
      </c>
      <c r="G2" s="37" t="s">
        <v>90</v>
      </c>
    </row>
    <row r="3" spans="1:7" ht="23.25" customHeight="1">
      <c r="A3" s="53" t="s">
        <v>73</v>
      </c>
      <c r="B3" s="28" t="s">
        <v>72</v>
      </c>
      <c r="C3" s="52" t="s">
        <v>166</v>
      </c>
      <c r="D3" s="61" t="s">
        <v>63</v>
      </c>
      <c r="E3" s="73">
        <v>1642.8</v>
      </c>
      <c r="F3" s="49">
        <v>5304203</v>
      </c>
      <c r="G3" s="37" t="s">
        <v>90</v>
      </c>
    </row>
    <row r="4" spans="1:7" ht="23.25" customHeight="1">
      <c r="A4" s="53" t="s">
        <v>73</v>
      </c>
      <c r="B4" s="28" t="s">
        <v>72</v>
      </c>
      <c r="C4" s="52" t="s">
        <v>166</v>
      </c>
      <c r="D4" s="61" t="s">
        <v>63</v>
      </c>
      <c r="E4" s="73">
        <v>529.94</v>
      </c>
      <c r="F4" s="49">
        <v>5306633</v>
      </c>
      <c r="G4" s="37" t="s">
        <v>90</v>
      </c>
    </row>
    <row r="5" spans="1:7" ht="23.25" customHeight="1">
      <c r="A5" s="53" t="s">
        <v>73</v>
      </c>
      <c r="B5" s="28">
        <v>77</v>
      </c>
      <c r="C5" s="52" t="s">
        <v>182</v>
      </c>
      <c r="D5" s="61" t="s">
        <v>183</v>
      </c>
      <c r="E5" s="73">
        <v>5258.51</v>
      </c>
      <c r="F5" s="93">
        <v>39113</v>
      </c>
      <c r="G5" s="37" t="s">
        <v>90</v>
      </c>
    </row>
    <row r="6" spans="1:7" ht="23.25" customHeight="1">
      <c r="A6" s="53" t="s">
        <v>73</v>
      </c>
      <c r="B6" s="28" t="s">
        <v>72</v>
      </c>
      <c r="C6" s="52" t="s">
        <v>166</v>
      </c>
      <c r="D6" s="61" t="s">
        <v>63</v>
      </c>
      <c r="E6" s="73">
        <v>260.54</v>
      </c>
      <c r="F6" s="49">
        <v>5300640</v>
      </c>
      <c r="G6" s="37" t="s">
        <v>90</v>
      </c>
    </row>
    <row r="7" spans="1:7" ht="23.25" customHeight="1">
      <c r="A7" s="53" t="s">
        <v>73</v>
      </c>
      <c r="B7" s="28" t="s">
        <v>72</v>
      </c>
      <c r="C7" s="52" t="s">
        <v>166</v>
      </c>
      <c r="D7" s="61" t="s">
        <v>63</v>
      </c>
      <c r="E7" s="73">
        <v>84.05</v>
      </c>
      <c r="F7" s="49">
        <v>5305453</v>
      </c>
      <c r="G7" s="37" t="s">
        <v>90</v>
      </c>
    </row>
    <row r="8" spans="1:7" ht="23.25" customHeight="1">
      <c r="A8" s="53" t="s">
        <v>79</v>
      </c>
      <c r="B8" s="28">
        <v>4371</v>
      </c>
      <c r="C8" s="27" t="s">
        <v>108</v>
      </c>
      <c r="D8" s="61" t="s">
        <v>126</v>
      </c>
      <c r="E8" s="74">
        <v>15136.8</v>
      </c>
      <c r="F8" s="93">
        <v>39113</v>
      </c>
      <c r="G8" s="37" t="s">
        <v>90</v>
      </c>
    </row>
    <row r="9" spans="1:7" ht="23.25" customHeight="1">
      <c r="A9" s="53" t="s">
        <v>79</v>
      </c>
      <c r="B9" s="28">
        <v>4373</v>
      </c>
      <c r="C9" s="27" t="s">
        <v>108</v>
      </c>
      <c r="D9" s="61" t="s">
        <v>126</v>
      </c>
      <c r="E9" s="74">
        <v>2671.2</v>
      </c>
      <c r="F9" s="93">
        <v>39113</v>
      </c>
      <c r="G9" s="37" t="s">
        <v>90</v>
      </c>
    </row>
    <row r="10" spans="1:7" ht="23.25" customHeight="1">
      <c r="A10" s="53" t="s">
        <v>79</v>
      </c>
      <c r="B10" s="28">
        <v>4372</v>
      </c>
      <c r="C10" s="27" t="s">
        <v>108</v>
      </c>
      <c r="D10" s="61" t="s">
        <v>126</v>
      </c>
      <c r="E10" s="74">
        <v>5342.4</v>
      </c>
      <c r="F10" s="93">
        <v>39113</v>
      </c>
      <c r="G10" s="37" t="s">
        <v>90</v>
      </c>
    </row>
    <row r="11" spans="1:8" ht="23.25" customHeight="1">
      <c r="A11" s="53" t="s">
        <v>80</v>
      </c>
      <c r="B11" s="28">
        <v>4893</v>
      </c>
      <c r="C11" s="52" t="s">
        <v>81</v>
      </c>
      <c r="D11" s="62" t="s">
        <v>127</v>
      </c>
      <c r="E11" s="74">
        <v>9962.95</v>
      </c>
      <c r="F11" s="93">
        <v>39113</v>
      </c>
      <c r="G11" s="37" t="s">
        <v>90</v>
      </c>
      <c r="H11" s="34"/>
    </row>
    <row r="12" spans="1:8" ht="23.25" customHeight="1">
      <c r="A12" s="53" t="s">
        <v>80</v>
      </c>
      <c r="B12" s="28" t="s">
        <v>72</v>
      </c>
      <c r="C12" s="52" t="s">
        <v>166</v>
      </c>
      <c r="D12" s="61" t="s">
        <v>63</v>
      </c>
      <c r="E12" s="74">
        <v>159.24</v>
      </c>
      <c r="F12" s="49">
        <v>5304495</v>
      </c>
      <c r="G12" s="37" t="s">
        <v>90</v>
      </c>
      <c r="H12" s="34"/>
    </row>
    <row r="13" spans="1:8" ht="23.25" customHeight="1">
      <c r="A13" s="53" t="s">
        <v>80</v>
      </c>
      <c r="B13" s="28" t="s">
        <v>72</v>
      </c>
      <c r="C13" s="52" t="s">
        <v>166</v>
      </c>
      <c r="D13" s="61" t="s">
        <v>63</v>
      </c>
      <c r="E13" s="74">
        <v>493.63</v>
      </c>
      <c r="F13" s="49">
        <v>5308381</v>
      </c>
      <c r="G13" s="37" t="s">
        <v>90</v>
      </c>
      <c r="H13" s="34"/>
    </row>
    <row r="14" spans="1:8" ht="23.25" customHeight="1">
      <c r="A14" s="53" t="s">
        <v>80</v>
      </c>
      <c r="B14" s="28">
        <v>4896</v>
      </c>
      <c r="C14" s="52" t="s">
        <v>81</v>
      </c>
      <c r="D14" s="62" t="s">
        <v>127</v>
      </c>
      <c r="E14" s="74">
        <v>2490.74</v>
      </c>
      <c r="F14" s="93">
        <v>39113</v>
      </c>
      <c r="G14" s="37" t="s">
        <v>90</v>
      </c>
      <c r="H14" s="34"/>
    </row>
    <row r="15" spans="1:8" ht="23.25" customHeight="1">
      <c r="A15" s="53" t="s">
        <v>80</v>
      </c>
      <c r="B15" s="28" t="s">
        <v>72</v>
      </c>
      <c r="C15" s="52" t="s">
        <v>166</v>
      </c>
      <c r="D15" s="61" t="s">
        <v>63</v>
      </c>
      <c r="E15" s="74">
        <v>39.81</v>
      </c>
      <c r="F15" s="49">
        <v>5306270</v>
      </c>
      <c r="G15" s="37" t="s">
        <v>90</v>
      </c>
      <c r="H15" s="34"/>
    </row>
    <row r="16" spans="1:8" ht="23.25" customHeight="1">
      <c r="A16" s="53" t="s">
        <v>80</v>
      </c>
      <c r="B16" s="28" t="s">
        <v>72</v>
      </c>
      <c r="C16" s="52" t="s">
        <v>166</v>
      </c>
      <c r="D16" s="61" t="s">
        <v>63</v>
      </c>
      <c r="E16" s="74">
        <v>123.41</v>
      </c>
      <c r="F16" s="49">
        <v>5308857</v>
      </c>
      <c r="G16" s="37" t="s">
        <v>90</v>
      </c>
      <c r="H16" s="34"/>
    </row>
    <row r="17" spans="1:8" ht="23.25" customHeight="1">
      <c r="A17" s="53" t="s">
        <v>80</v>
      </c>
      <c r="B17" s="28">
        <v>4894</v>
      </c>
      <c r="C17" s="52" t="s">
        <v>81</v>
      </c>
      <c r="D17" s="62" t="s">
        <v>127</v>
      </c>
      <c r="E17" s="74">
        <v>492.91</v>
      </c>
      <c r="F17" s="93">
        <v>39113</v>
      </c>
      <c r="G17" s="37" t="s">
        <v>90</v>
      </c>
      <c r="H17" s="34"/>
    </row>
    <row r="18" spans="1:8" ht="23.25" customHeight="1">
      <c r="A18" s="53" t="s">
        <v>80</v>
      </c>
      <c r="B18" s="28" t="s">
        <v>72</v>
      </c>
      <c r="C18" s="52" t="s">
        <v>166</v>
      </c>
      <c r="D18" s="61" t="s">
        <v>63</v>
      </c>
      <c r="E18" s="74">
        <v>7.88</v>
      </c>
      <c r="F18" s="49">
        <v>5308819</v>
      </c>
      <c r="G18" s="37" t="s">
        <v>90</v>
      </c>
      <c r="H18" s="34"/>
    </row>
    <row r="19" spans="1:8" ht="23.25" customHeight="1">
      <c r="A19" s="53" t="s">
        <v>80</v>
      </c>
      <c r="B19" s="28" t="s">
        <v>72</v>
      </c>
      <c r="C19" s="52" t="s">
        <v>166</v>
      </c>
      <c r="D19" s="61" t="s">
        <v>63</v>
      </c>
      <c r="E19" s="74">
        <v>24.42</v>
      </c>
      <c r="F19" s="49">
        <v>5309867</v>
      </c>
      <c r="G19" s="37" t="s">
        <v>90</v>
      </c>
      <c r="H19" s="34"/>
    </row>
    <row r="20" spans="1:8" ht="23.25" customHeight="1">
      <c r="A20" s="53" t="s">
        <v>80</v>
      </c>
      <c r="B20" s="28">
        <v>4897</v>
      </c>
      <c r="C20" s="52" t="s">
        <v>81</v>
      </c>
      <c r="D20" s="62" t="s">
        <v>127</v>
      </c>
      <c r="E20" s="74">
        <v>985.82</v>
      </c>
      <c r="F20" s="93">
        <v>39113</v>
      </c>
      <c r="G20" s="37" t="s">
        <v>90</v>
      </c>
      <c r="H20" s="34"/>
    </row>
    <row r="21" spans="1:8" ht="23.25" customHeight="1">
      <c r="A21" s="53" t="s">
        <v>80</v>
      </c>
      <c r="B21" s="28" t="s">
        <v>72</v>
      </c>
      <c r="C21" s="52" t="s">
        <v>166</v>
      </c>
      <c r="D21" s="61" t="s">
        <v>63</v>
      </c>
      <c r="E21" s="74">
        <v>15.76</v>
      </c>
      <c r="F21" s="49">
        <v>5304392</v>
      </c>
      <c r="G21" s="37" t="s">
        <v>90</v>
      </c>
      <c r="H21" s="34"/>
    </row>
    <row r="22" spans="1:8" ht="23.25" customHeight="1">
      <c r="A22" s="53" t="s">
        <v>80</v>
      </c>
      <c r="B22" s="28" t="s">
        <v>72</v>
      </c>
      <c r="C22" s="52" t="s">
        <v>166</v>
      </c>
      <c r="D22" s="61" t="s">
        <v>63</v>
      </c>
      <c r="E22" s="74">
        <v>48.84</v>
      </c>
      <c r="F22" s="49">
        <v>5307169</v>
      </c>
      <c r="G22" s="37" t="s">
        <v>90</v>
      </c>
      <c r="H22" s="34"/>
    </row>
    <row r="23" spans="1:8" ht="23.25" customHeight="1">
      <c r="A23" s="53" t="s">
        <v>80</v>
      </c>
      <c r="B23" s="28">
        <v>4895</v>
      </c>
      <c r="C23" s="52" t="s">
        <v>81</v>
      </c>
      <c r="D23" s="62" t="s">
        <v>127</v>
      </c>
      <c r="E23" s="74">
        <v>492.91</v>
      </c>
      <c r="F23" s="93">
        <v>39113</v>
      </c>
      <c r="G23" s="37" t="s">
        <v>90</v>
      </c>
      <c r="H23" s="34"/>
    </row>
    <row r="24" spans="1:8" ht="23.25" customHeight="1">
      <c r="A24" s="53" t="s">
        <v>80</v>
      </c>
      <c r="B24" s="28" t="s">
        <v>72</v>
      </c>
      <c r="C24" s="52" t="s">
        <v>166</v>
      </c>
      <c r="D24" s="61" t="s">
        <v>63</v>
      </c>
      <c r="E24" s="74">
        <v>7.88</v>
      </c>
      <c r="F24" s="49">
        <v>5308819</v>
      </c>
      <c r="G24" s="37" t="s">
        <v>90</v>
      </c>
      <c r="H24" s="34"/>
    </row>
    <row r="25" spans="1:8" ht="23.25" customHeight="1">
      <c r="A25" s="53" t="s">
        <v>80</v>
      </c>
      <c r="B25" s="28" t="s">
        <v>72</v>
      </c>
      <c r="C25" s="52" t="s">
        <v>166</v>
      </c>
      <c r="D25" s="61" t="s">
        <v>63</v>
      </c>
      <c r="E25" s="74">
        <v>24.42</v>
      </c>
      <c r="F25" s="49">
        <v>53084908</v>
      </c>
      <c r="G25" s="37" t="s">
        <v>90</v>
      </c>
      <c r="H25" s="34"/>
    </row>
    <row r="26" spans="1:7" ht="23.25" customHeight="1">
      <c r="A26" s="29" t="s">
        <v>82</v>
      </c>
      <c r="B26" s="28">
        <v>73</v>
      </c>
      <c r="C26" s="52" t="s">
        <v>110</v>
      </c>
      <c r="D26" s="62" t="s">
        <v>128</v>
      </c>
      <c r="E26" s="74">
        <v>8854.65</v>
      </c>
      <c r="F26" s="49">
        <v>670172</v>
      </c>
      <c r="G26" s="37" t="s">
        <v>90</v>
      </c>
    </row>
    <row r="27" spans="1:8" ht="23.25" customHeight="1">
      <c r="A27" s="29" t="s">
        <v>82</v>
      </c>
      <c r="B27" s="28" t="s">
        <v>72</v>
      </c>
      <c r="C27" s="52" t="s">
        <v>166</v>
      </c>
      <c r="D27" s="61" t="s">
        <v>63</v>
      </c>
      <c r="E27" s="74">
        <v>141.52</v>
      </c>
      <c r="F27" s="49">
        <v>5309417</v>
      </c>
      <c r="G27" s="37" t="s">
        <v>90</v>
      </c>
      <c r="H27" s="14"/>
    </row>
    <row r="28" spans="1:7" ht="23.25" customHeight="1">
      <c r="A28" s="29" t="s">
        <v>82</v>
      </c>
      <c r="B28" s="28" t="s">
        <v>72</v>
      </c>
      <c r="C28" s="52" t="s">
        <v>166</v>
      </c>
      <c r="D28" s="61" t="s">
        <v>63</v>
      </c>
      <c r="E28" s="74">
        <v>438.73</v>
      </c>
      <c r="F28" s="49">
        <v>5309383</v>
      </c>
      <c r="G28" s="37" t="s">
        <v>90</v>
      </c>
    </row>
    <row r="29" spans="1:7" ht="23.25" customHeight="1">
      <c r="A29" s="29" t="s">
        <v>84</v>
      </c>
      <c r="B29" s="28">
        <v>97</v>
      </c>
      <c r="C29" s="52" t="s">
        <v>181</v>
      </c>
      <c r="D29" s="62" t="s">
        <v>167</v>
      </c>
      <c r="E29" s="73">
        <v>10944.31</v>
      </c>
      <c r="F29" s="28">
        <v>39114</v>
      </c>
      <c r="G29" s="37" t="s">
        <v>90</v>
      </c>
    </row>
    <row r="30" spans="1:7" ht="27" customHeight="1">
      <c r="A30" s="29" t="s">
        <v>84</v>
      </c>
      <c r="B30" s="28">
        <v>98</v>
      </c>
      <c r="C30" s="52" t="s">
        <v>181</v>
      </c>
      <c r="D30" s="62" t="s">
        <v>167</v>
      </c>
      <c r="E30" s="73">
        <v>2379.8</v>
      </c>
      <c r="F30" s="28">
        <v>39114</v>
      </c>
      <c r="G30" s="37" t="s">
        <v>90</v>
      </c>
    </row>
    <row r="31" spans="1:7" ht="27" customHeight="1">
      <c r="A31" s="29" t="s">
        <v>84</v>
      </c>
      <c r="B31" s="28">
        <v>100</v>
      </c>
      <c r="C31" s="52" t="s">
        <v>181</v>
      </c>
      <c r="D31" s="62" t="s">
        <v>167</v>
      </c>
      <c r="E31" s="73">
        <v>4346</v>
      </c>
      <c r="F31" s="28">
        <v>39114</v>
      </c>
      <c r="G31" s="37" t="s">
        <v>90</v>
      </c>
    </row>
    <row r="32" spans="1:7" ht="23.25" customHeight="1">
      <c r="A32" s="29" t="s">
        <v>107</v>
      </c>
      <c r="B32" s="28">
        <v>474</v>
      </c>
      <c r="C32" s="52" t="s">
        <v>165</v>
      </c>
      <c r="D32" s="62" t="s">
        <v>133</v>
      </c>
      <c r="E32" s="73">
        <v>7737.68</v>
      </c>
      <c r="F32" s="93">
        <v>39113</v>
      </c>
      <c r="G32" s="37" t="s">
        <v>90</v>
      </c>
    </row>
    <row r="33" spans="1:7" ht="23.25" customHeight="1">
      <c r="A33" s="29" t="s">
        <v>107</v>
      </c>
      <c r="B33" s="28" t="s">
        <v>72</v>
      </c>
      <c r="C33" s="52" t="s">
        <v>166</v>
      </c>
      <c r="D33" s="61" t="s">
        <v>63</v>
      </c>
      <c r="E33" s="73">
        <v>123.67</v>
      </c>
      <c r="F33" s="49">
        <v>5304893</v>
      </c>
      <c r="G33" s="37" t="s">
        <v>90</v>
      </c>
    </row>
    <row r="34" spans="1:7" ht="23.25" customHeight="1">
      <c r="A34" s="29" t="s">
        <v>107</v>
      </c>
      <c r="B34" s="28" t="s">
        <v>72</v>
      </c>
      <c r="C34" s="52" t="s">
        <v>166</v>
      </c>
      <c r="D34" s="61" t="s">
        <v>63</v>
      </c>
      <c r="E34" s="73">
        <v>383.35</v>
      </c>
      <c r="F34" s="49">
        <v>5300746</v>
      </c>
      <c r="G34" s="37" t="s">
        <v>90</v>
      </c>
    </row>
    <row r="35" spans="1:10" ht="23.25" customHeight="1">
      <c r="A35" s="29" t="s">
        <v>97</v>
      </c>
      <c r="B35" s="28">
        <v>818</v>
      </c>
      <c r="C35" s="52" t="s">
        <v>121</v>
      </c>
      <c r="D35" s="62" t="s">
        <v>129</v>
      </c>
      <c r="E35" s="73">
        <v>13405.06</v>
      </c>
      <c r="F35" s="93">
        <v>39113</v>
      </c>
      <c r="G35" s="37" t="s">
        <v>90</v>
      </c>
      <c r="H35" s="34"/>
      <c r="I35" s="34"/>
      <c r="J35" s="14"/>
    </row>
    <row r="36" spans="1:10" ht="23.25" customHeight="1">
      <c r="A36" s="29" t="s">
        <v>97</v>
      </c>
      <c r="B36" s="28" t="s">
        <v>72</v>
      </c>
      <c r="C36" s="52" t="s">
        <v>166</v>
      </c>
      <c r="D36" s="61" t="s">
        <v>63</v>
      </c>
      <c r="E36" s="73">
        <v>664.19</v>
      </c>
      <c r="F36" s="49">
        <v>5307155</v>
      </c>
      <c r="G36" s="37" t="s">
        <v>90</v>
      </c>
      <c r="H36" s="34"/>
      <c r="I36" s="34"/>
      <c r="J36" s="14"/>
    </row>
    <row r="37" spans="1:10" ht="24" customHeight="1">
      <c r="A37" s="29" t="s">
        <v>97</v>
      </c>
      <c r="B37" s="28" t="s">
        <v>72</v>
      </c>
      <c r="C37" s="52" t="s">
        <v>166</v>
      </c>
      <c r="D37" s="61" t="s">
        <v>63</v>
      </c>
      <c r="E37" s="73">
        <v>214.25</v>
      </c>
      <c r="F37" s="49">
        <v>5308702</v>
      </c>
      <c r="G37" s="37" t="s">
        <v>90</v>
      </c>
      <c r="H37" s="34"/>
      <c r="I37" s="34"/>
      <c r="J37" s="14"/>
    </row>
    <row r="38" spans="1:10" ht="24" customHeight="1">
      <c r="A38" s="29" t="s">
        <v>146</v>
      </c>
      <c r="B38" s="28">
        <v>113</v>
      </c>
      <c r="C38" s="52" t="s">
        <v>148</v>
      </c>
      <c r="D38" s="62" t="s">
        <v>147</v>
      </c>
      <c r="E38" s="73">
        <v>2650</v>
      </c>
      <c r="F38" s="93">
        <v>39113</v>
      </c>
      <c r="G38" s="37" t="s">
        <v>90</v>
      </c>
      <c r="H38" s="34"/>
      <c r="I38" s="34"/>
      <c r="J38" s="14"/>
    </row>
    <row r="39" spans="1:10" ht="24" customHeight="1">
      <c r="A39" s="29" t="s">
        <v>115</v>
      </c>
      <c r="B39" s="28">
        <v>154</v>
      </c>
      <c r="C39" s="52" t="s">
        <v>116</v>
      </c>
      <c r="D39" s="62" t="s">
        <v>130</v>
      </c>
      <c r="E39" s="73">
        <v>5471.45</v>
      </c>
      <c r="F39" s="93">
        <v>39113</v>
      </c>
      <c r="G39" s="37" t="s">
        <v>90</v>
      </c>
      <c r="H39" s="34"/>
      <c r="I39" s="34"/>
      <c r="J39" s="14"/>
    </row>
    <row r="40" spans="1:10" ht="24" customHeight="1">
      <c r="A40" s="29" t="s">
        <v>115</v>
      </c>
      <c r="B40" s="28" t="s">
        <v>72</v>
      </c>
      <c r="C40" s="52" t="s">
        <v>166</v>
      </c>
      <c r="D40" s="61" t="s">
        <v>63</v>
      </c>
      <c r="E40" s="73">
        <v>87.45</v>
      </c>
      <c r="F40" s="49">
        <v>5302195</v>
      </c>
      <c r="G40" s="37" t="s">
        <v>90</v>
      </c>
      <c r="H40" s="34"/>
      <c r="I40" s="34"/>
      <c r="J40" s="14"/>
    </row>
    <row r="41" spans="1:10" ht="24" customHeight="1">
      <c r="A41" s="29" t="s">
        <v>115</v>
      </c>
      <c r="B41" s="28" t="s">
        <v>72</v>
      </c>
      <c r="C41" s="52" t="s">
        <v>166</v>
      </c>
      <c r="D41" s="61" t="s">
        <v>63</v>
      </c>
      <c r="E41" s="73">
        <v>271.1</v>
      </c>
      <c r="F41" s="49">
        <v>5302418</v>
      </c>
      <c r="G41" s="37" t="s">
        <v>90</v>
      </c>
      <c r="H41" s="34"/>
      <c r="I41" s="34"/>
      <c r="J41" s="14"/>
    </row>
    <row r="42" spans="1:10" ht="24" customHeight="1">
      <c r="A42" s="29" t="s">
        <v>154</v>
      </c>
      <c r="B42" s="28">
        <v>13089</v>
      </c>
      <c r="C42" s="52" t="s">
        <v>155</v>
      </c>
      <c r="D42" s="62" t="s">
        <v>156</v>
      </c>
      <c r="E42" s="73">
        <v>2517.53</v>
      </c>
      <c r="F42" s="93">
        <v>39113</v>
      </c>
      <c r="G42" s="37" t="s">
        <v>90</v>
      </c>
      <c r="H42" s="34"/>
      <c r="I42" s="34"/>
      <c r="J42" s="14"/>
    </row>
    <row r="43" spans="1:10" ht="24" customHeight="1">
      <c r="A43" s="29" t="s">
        <v>154</v>
      </c>
      <c r="B43" s="28" t="s">
        <v>72</v>
      </c>
      <c r="C43" s="52" t="s">
        <v>166</v>
      </c>
      <c r="D43" s="61" t="s">
        <v>63</v>
      </c>
      <c r="E43" s="73">
        <v>124.74</v>
      </c>
      <c r="F43" s="49">
        <v>5309033</v>
      </c>
      <c r="G43" s="37" t="s">
        <v>90</v>
      </c>
      <c r="H43" s="34"/>
      <c r="I43" s="34"/>
      <c r="J43" s="14"/>
    </row>
    <row r="44" spans="1:10" ht="24" customHeight="1">
      <c r="A44" s="29" t="s">
        <v>154</v>
      </c>
      <c r="B44" s="28" t="s">
        <v>72</v>
      </c>
      <c r="C44" s="52" t="s">
        <v>166</v>
      </c>
      <c r="D44" s="61" t="s">
        <v>63</v>
      </c>
      <c r="E44" s="73">
        <v>40.23</v>
      </c>
      <c r="F44" s="49">
        <v>5303710</v>
      </c>
      <c r="G44" s="37" t="s">
        <v>90</v>
      </c>
      <c r="H44" s="34"/>
      <c r="I44" s="34"/>
      <c r="J44" s="14"/>
    </row>
    <row r="45" spans="1:10" ht="24" customHeight="1">
      <c r="A45" s="29" t="s">
        <v>154</v>
      </c>
      <c r="B45" s="28">
        <v>13087</v>
      </c>
      <c r="C45" s="52" t="s">
        <v>155</v>
      </c>
      <c r="D45" s="62" t="s">
        <v>156</v>
      </c>
      <c r="E45" s="73">
        <v>1908</v>
      </c>
      <c r="F45" s="93">
        <v>39113</v>
      </c>
      <c r="G45" s="37" t="s">
        <v>90</v>
      </c>
      <c r="H45" s="34"/>
      <c r="I45" s="34"/>
      <c r="J45" s="14"/>
    </row>
    <row r="46" spans="1:10" ht="24" customHeight="1">
      <c r="A46" s="29" t="s">
        <v>154</v>
      </c>
      <c r="B46" s="28" t="s">
        <v>72</v>
      </c>
      <c r="C46" s="52" t="s">
        <v>166</v>
      </c>
      <c r="D46" s="61" t="s">
        <v>63</v>
      </c>
      <c r="E46" s="73">
        <v>94.53</v>
      </c>
      <c r="F46" s="49">
        <v>5309623</v>
      </c>
      <c r="G46" s="37" t="s">
        <v>90</v>
      </c>
      <c r="H46" s="34"/>
      <c r="I46" s="34"/>
      <c r="J46" s="14"/>
    </row>
    <row r="47" spans="1:10" ht="24" customHeight="1">
      <c r="A47" s="29" t="s">
        <v>154</v>
      </c>
      <c r="B47" s="28" t="s">
        <v>72</v>
      </c>
      <c r="C47" s="52" t="s">
        <v>166</v>
      </c>
      <c r="D47" s="61" t="s">
        <v>63</v>
      </c>
      <c r="E47" s="73">
        <v>30.5</v>
      </c>
      <c r="F47" s="49">
        <v>5302886</v>
      </c>
      <c r="G47" s="37" t="s">
        <v>90</v>
      </c>
      <c r="H47" s="34"/>
      <c r="I47" s="34"/>
      <c r="J47" s="14"/>
    </row>
    <row r="48" spans="1:10" ht="24" customHeight="1">
      <c r="A48" s="29" t="s">
        <v>185</v>
      </c>
      <c r="B48" s="28">
        <v>841</v>
      </c>
      <c r="C48" s="52" t="s">
        <v>186</v>
      </c>
      <c r="D48" s="61" t="s">
        <v>187</v>
      </c>
      <c r="E48" s="73">
        <v>1407.75</v>
      </c>
      <c r="F48" s="49">
        <v>395166</v>
      </c>
      <c r="G48" s="37" t="s">
        <v>90</v>
      </c>
      <c r="H48" s="34"/>
      <c r="I48" s="34"/>
      <c r="J48" s="14"/>
    </row>
    <row r="49" spans="1:10" ht="24" customHeight="1">
      <c r="A49" s="29" t="s">
        <v>185</v>
      </c>
      <c r="B49" s="28" t="s">
        <v>72</v>
      </c>
      <c r="C49" s="52" t="s">
        <v>166</v>
      </c>
      <c r="D49" s="61" t="s">
        <v>63</v>
      </c>
      <c r="E49" s="73">
        <v>22.5</v>
      </c>
      <c r="F49" s="49">
        <v>5301836</v>
      </c>
      <c r="G49" s="37" t="s">
        <v>90</v>
      </c>
      <c r="H49" s="34"/>
      <c r="I49" s="34"/>
      <c r="J49" s="14"/>
    </row>
    <row r="50" spans="1:10" ht="24" customHeight="1">
      <c r="A50" s="29" t="s">
        <v>185</v>
      </c>
      <c r="B50" s="28" t="s">
        <v>72</v>
      </c>
      <c r="C50" s="52" t="s">
        <v>166</v>
      </c>
      <c r="D50" s="61" t="s">
        <v>63</v>
      </c>
      <c r="E50" s="73">
        <v>69.75</v>
      </c>
      <c r="F50" s="49">
        <v>5304564</v>
      </c>
      <c r="G50" s="37" t="s">
        <v>90</v>
      </c>
      <c r="H50" s="34"/>
      <c r="I50" s="34"/>
      <c r="J50" s="14"/>
    </row>
    <row r="51" spans="1:10" ht="21.75" customHeight="1">
      <c r="A51" s="32"/>
      <c r="B51" s="39"/>
      <c r="C51" s="33"/>
      <c r="D51" s="63"/>
      <c r="E51" s="76">
        <f>SUM(E2:E50)</f>
        <v>143781.88000000006</v>
      </c>
      <c r="F51" s="40"/>
      <c r="G51" s="40"/>
      <c r="H51" s="34"/>
      <c r="I51" s="34"/>
      <c r="J51" s="14"/>
    </row>
    <row r="52" spans="1:10" ht="23.25" customHeight="1">
      <c r="A52" s="53" t="s">
        <v>157</v>
      </c>
      <c r="B52" s="28">
        <v>4374</v>
      </c>
      <c r="C52" s="27" t="s">
        <v>108</v>
      </c>
      <c r="D52" s="61" t="s">
        <v>126</v>
      </c>
      <c r="E52" s="73">
        <v>1250</v>
      </c>
      <c r="F52" s="28">
        <v>39111</v>
      </c>
      <c r="G52" s="37" t="s">
        <v>169</v>
      </c>
      <c r="H52" s="34"/>
      <c r="I52" s="34"/>
      <c r="J52" s="14"/>
    </row>
    <row r="53" spans="1:10" ht="23.25" customHeight="1">
      <c r="A53" s="29" t="s">
        <v>83</v>
      </c>
      <c r="B53" s="28">
        <v>72859</v>
      </c>
      <c r="C53" s="27" t="s">
        <v>174</v>
      </c>
      <c r="D53" s="61" t="s">
        <v>175</v>
      </c>
      <c r="E53" s="73">
        <v>1400</v>
      </c>
      <c r="F53" s="28">
        <v>1849</v>
      </c>
      <c r="G53" s="37" t="s">
        <v>169</v>
      </c>
      <c r="H53" s="34"/>
      <c r="I53" s="34"/>
      <c r="J53" s="14"/>
    </row>
    <row r="54" spans="1:10" ht="25.5" customHeight="1">
      <c r="A54" s="29" t="s">
        <v>83</v>
      </c>
      <c r="B54" s="28" t="s">
        <v>120</v>
      </c>
      <c r="C54" s="52" t="s">
        <v>142</v>
      </c>
      <c r="D54" s="62" t="s">
        <v>132</v>
      </c>
      <c r="E54" s="73">
        <v>956.14</v>
      </c>
      <c r="F54" s="28">
        <v>1852</v>
      </c>
      <c r="G54" s="37" t="s">
        <v>169</v>
      </c>
      <c r="H54" s="34"/>
      <c r="I54" s="34"/>
      <c r="J54" s="14"/>
    </row>
    <row r="55" spans="1:10" ht="25.5" customHeight="1">
      <c r="A55" s="29" t="s">
        <v>190</v>
      </c>
      <c r="B55" s="28">
        <v>10410</v>
      </c>
      <c r="C55" s="52" t="s">
        <v>189</v>
      </c>
      <c r="D55" s="62" t="s">
        <v>137</v>
      </c>
      <c r="E55" s="73">
        <v>3610</v>
      </c>
      <c r="F55" s="93">
        <v>1855</v>
      </c>
      <c r="G55" s="37" t="s">
        <v>169</v>
      </c>
      <c r="H55" s="34"/>
      <c r="I55" s="34"/>
      <c r="J55" s="14"/>
    </row>
    <row r="56" spans="1:10" ht="25.5" customHeight="1">
      <c r="A56" s="29" t="s">
        <v>190</v>
      </c>
      <c r="B56" s="28">
        <v>10411</v>
      </c>
      <c r="C56" s="52" t="s">
        <v>189</v>
      </c>
      <c r="D56" s="62" t="s">
        <v>137</v>
      </c>
      <c r="E56" s="73">
        <v>3610</v>
      </c>
      <c r="F56" s="93">
        <v>1856</v>
      </c>
      <c r="G56" s="37" t="s">
        <v>169</v>
      </c>
      <c r="H56" s="34"/>
      <c r="I56" s="34"/>
      <c r="J56" s="14"/>
    </row>
    <row r="57" spans="1:10" ht="17.1" customHeight="1">
      <c r="A57" s="45"/>
      <c r="B57" s="46"/>
      <c r="C57" s="47"/>
      <c r="D57" s="64"/>
      <c r="E57" s="77">
        <f>SUM(E52:E56)</f>
        <v>10826.14</v>
      </c>
      <c r="F57" s="40"/>
      <c r="G57" s="48"/>
      <c r="H57" s="34"/>
      <c r="I57" s="34"/>
      <c r="J57" s="14"/>
    </row>
    <row r="58" spans="1:7" ht="21" customHeight="1">
      <c r="A58" s="29" t="s">
        <v>83</v>
      </c>
      <c r="B58" s="43" t="s">
        <v>75</v>
      </c>
      <c r="C58" s="52" t="s">
        <v>256</v>
      </c>
      <c r="D58" s="61"/>
      <c r="E58" s="73">
        <v>1943.79</v>
      </c>
      <c r="F58" s="28">
        <v>190</v>
      </c>
      <c r="G58" s="37" t="s">
        <v>92</v>
      </c>
    </row>
    <row r="59" spans="1:7" ht="21" customHeight="1">
      <c r="A59" s="29" t="s">
        <v>83</v>
      </c>
      <c r="B59" s="43" t="s">
        <v>75</v>
      </c>
      <c r="C59" s="52" t="s">
        <v>256</v>
      </c>
      <c r="D59" s="61"/>
      <c r="E59" s="73">
        <v>2578.45</v>
      </c>
      <c r="F59" s="28">
        <v>190</v>
      </c>
      <c r="G59" s="37" t="s">
        <v>92</v>
      </c>
    </row>
    <row r="60" spans="1:7" ht="21" customHeight="1">
      <c r="A60" s="29" t="s">
        <v>83</v>
      </c>
      <c r="B60" s="43" t="s">
        <v>75</v>
      </c>
      <c r="C60" s="52" t="s">
        <v>256</v>
      </c>
      <c r="D60" s="61"/>
      <c r="E60" s="73">
        <v>1441.77</v>
      </c>
      <c r="F60" s="28">
        <v>190</v>
      </c>
      <c r="G60" s="37" t="s">
        <v>92</v>
      </c>
    </row>
    <row r="61" spans="1:7" ht="21" customHeight="1">
      <c r="A61" s="29" t="s">
        <v>83</v>
      </c>
      <c r="B61" s="43" t="s">
        <v>75</v>
      </c>
      <c r="C61" s="52" t="s">
        <v>256</v>
      </c>
      <c r="D61" s="62"/>
      <c r="E61" s="73">
        <v>822.53</v>
      </c>
      <c r="F61" s="28">
        <v>190</v>
      </c>
      <c r="G61" s="37" t="s">
        <v>92</v>
      </c>
    </row>
    <row r="62" spans="1:7" ht="21" customHeight="1">
      <c r="A62" s="29" t="s">
        <v>83</v>
      </c>
      <c r="B62" s="43" t="s">
        <v>75</v>
      </c>
      <c r="C62" s="52" t="s">
        <v>256</v>
      </c>
      <c r="D62" s="61"/>
      <c r="E62" s="73">
        <v>1825.37</v>
      </c>
      <c r="F62" s="28">
        <v>190</v>
      </c>
      <c r="G62" s="37" t="s">
        <v>92</v>
      </c>
    </row>
    <row r="63" spans="1:7" ht="21" customHeight="1">
      <c r="A63" s="29" t="s">
        <v>83</v>
      </c>
      <c r="B63" s="43" t="s">
        <v>75</v>
      </c>
      <c r="C63" s="52" t="s">
        <v>256</v>
      </c>
      <c r="D63" s="61"/>
      <c r="E63" s="73">
        <v>2346.02</v>
      </c>
      <c r="F63" s="28">
        <v>190</v>
      </c>
      <c r="G63" s="37" t="s">
        <v>92</v>
      </c>
    </row>
    <row r="64" spans="1:7" ht="21" customHeight="1">
      <c r="A64" s="29" t="s">
        <v>83</v>
      </c>
      <c r="B64" s="28" t="s">
        <v>77</v>
      </c>
      <c r="C64" s="27" t="s">
        <v>78</v>
      </c>
      <c r="D64" s="61"/>
      <c r="E64" s="73">
        <f>1131.91+397.22</f>
        <v>1529.13</v>
      </c>
      <c r="F64" s="93">
        <v>391506</v>
      </c>
      <c r="G64" s="37" t="s">
        <v>92</v>
      </c>
    </row>
    <row r="65" spans="1:7" ht="21" customHeight="1">
      <c r="A65" s="29" t="s">
        <v>83</v>
      </c>
      <c r="B65" s="28" t="s">
        <v>76</v>
      </c>
      <c r="C65" s="52" t="s">
        <v>166</v>
      </c>
      <c r="D65" s="61"/>
      <c r="E65" s="73">
        <f>867.73+347.66</f>
        <v>1215.39</v>
      </c>
      <c r="F65" s="28">
        <v>391275</v>
      </c>
      <c r="G65" s="37" t="s">
        <v>92</v>
      </c>
    </row>
    <row r="66" spans="1:7" ht="21" customHeight="1">
      <c r="A66" s="29" t="s">
        <v>83</v>
      </c>
      <c r="B66" s="28" t="s">
        <v>76</v>
      </c>
      <c r="C66" s="52" t="s">
        <v>166</v>
      </c>
      <c r="D66" s="61"/>
      <c r="E66" s="73">
        <f>551.74+212.11</f>
        <v>763.85</v>
      </c>
      <c r="F66" s="28">
        <v>391820</v>
      </c>
      <c r="G66" s="37" t="s">
        <v>92</v>
      </c>
    </row>
    <row r="67" spans="1:7" ht="21" customHeight="1">
      <c r="A67" s="29" t="s">
        <v>83</v>
      </c>
      <c r="B67" s="58">
        <v>717838</v>
      </c>
      <c r="C67" s="27" t="s">
        <v>91</v>
      </c>
      <c r="D67" s="61" t="s">
        <v>131</v>
      </c>
      <c r="E67" s="73">
        <v>1535.16</v>
      </c>
      <c r="F67" s="28">
        <v>1871</v>
      </c>
      <c r="G67" s="37" t="s">
        <v>92</v>
      </c>
    </row>
    <row r="68" spans="1:7" ht="21" customHeight="1">
      <c r="A68" s="29" t="s">
        <v>83</v>
      </c>
      <c r="B68" s="58">
        <v>12</v>
      </c>
      <c r="C68" s="27" t="s">
        <v>178</v>
      </c>
      <c r="D68" s="61"/>
      <c r="E68" s="73">
        <v>396</v>
      </c>
      <c r="F68" s="28">
        <v>231027</v>
      </c>
      <c r="G68" s="37" t="s">
        <v>92</v>
      </c>
    </row>
    <row r="69" spans="1:7" ht="21" customHeight="1">
      <c r="A69" s="29" t="s">
        <v>83</v>
      </c>
      <c r="B69" s="43" t="s">
        <v>75</v>
      </c>
      <c r="C69" s="52" t="s">
        <v>256</v>
      </c>
      <c r="D69" s="61"/>
      <c r="E69" s="73">
        <v>452.75</v>
      </c>
      <c r="F69" s="28">
        <v>191</v>
      </c>
      <c r="G69" s="37" t="s">
        <v>92</v>
      </c>
    </row>
    <row r="70" spans="1:7" ht="21" customHeight="1">
      <c r="A70" s="29" t="s">
        <v>83</v>
      </c>
      <c r="B70" s="43" t="s">
        <v>75</v>
      </c>
      <c r="C70" s="52" t="s">
        <v>256</v>
      </c>
      <c r="D70" s="61"/>
      <c r="E70" s="73">
        <v>398.1</v>
      </c>
      <c r="F70" s="28">
        <v>191</v>
      </c>
      <c r="G70" s="37" t="s">
        <v>92</v>
      </c>
    </row>
    <row r="71" spans="1:7" ht="21" customHeight="1">
      <c r="A71" s="29" t="s">
        <v>83</v>
      </c>
      <c r="B71" s="43" t="s">
        <v>75</v>
      </c>
      <c r="C71" s="52" t="s">
        <v>256</v>
      </c>
      <c r="D71" s="61"/>
      <c r="E71" s="73">
        <v>714.84</v>
      </c>
      <c r="F71" s="28">
        <v>191</v>
      </c>
      <c r="G71" s="37" t="s">
        <v>92</v>
      </c>
    </row>
    <row r="72" spans="1:7" ht="21" customHeight="1">
      <c r="A72" s="29" t="s">
        <v>83</v>
      </c>
      <c r="B72" s="43" t="s">
        <v>75</v>
      </c>
      <c r="C72" s="52" t="s">
        <v>256</v>
      </c>
      <c r="D72" s="61"/>
      <c r="E72" s="73">
        <v>721.5</v>
      </c>
      <c r="F72" s="28">
        <v>191</v>
      </c>
      <c r="G72" s="37" t="s">
        <v>92</v>
      </c>
    </row>
    <row r="73" spans="1:7" ht="21" customHeight="1">
      <c r="A73" s="29" t="s">
        <v>83</v>
      </c>
      <c r="B73" s="43" t="s">
        <v>75</v>
      </c>
      <c r="C73" s="52" t="s">
        <v>256</v>
      </c>
      <c r="D73" s="61"/>
      <c r="E73" s="73">
        <v>769.8</v>
      </c>
      <c r="F73" s="28">
        <v>191</v>
      </c>
      <c r="G73" s="37" t="s">
        <v>92</v>
      </c>
    </row>
    <row r="74" spans="1:7" ht="21" customHeight="1">
      <c r="A74" s="29" t="s">
        <v>83</v>
      </c>
      <c r="B74" s="43" t="s">
        <v>75</v>
      </c>
      <c r="C74" s="52" t="s">
        <v>256</v>
      </c>
      <c r="D74" s="61"/>
      <c r="E74" s="73">
        <v>1103.14</v>
      </c>
      <c r="F74" s="28">
        <v>191</v>
      </c>
      <c r="G74" s="37" t="s">
        <v>92</v>
      </c>
    </row>
    <row r="75" spans="1:7" ht="21" customHeight="1">
      <c r="A75" s="29" t="s">
        <v>85</v>
      </c>
      <c r="B75" s="43" t="s">
        <v>75</v>
      </c>
      <c r="C75" s="52" t="s">
        <v>256</v>
      </c>
      <c r="D75" s="61"/>
      <c r="E75" s="73">
        <v>2494.64</v>
      </c>
      <c r="F75" s="28">
        <v>190</v>
      </c>
      <c r="G75" s="37" t="s">
        <v>92</v>
      </c>
    </row>
    <row r="76" spans="1:7" ht="21" customHeight="1">
      <c r="A76" s="29" t="s">
        <v>85</v>
      </c>
      <c r="B76" s="43" t="s">
        <v>75</v>
      </c>
      <c r="C76" s="52" t="s">
        <v>256</v>
      </c>
      <c r="D76" s="61"/>
      <c r="E76" s="73">
        <v>1854.34</v>
      </c>
      <c r="F76" s="28">
        <v>190</v>
      </c>
      <c r="G76" s="37" t="s">
        <v>92</v>
      </c>
    </row>
    <row r="77" spans="1:7" ht="21" customHeight="1">
      <c r="A77" s="29" t="s">
        <v>85</v>
      </c>
      <c r="B77" s="43" t="s">
        <v>75</v>
      </c>
      <c r="C77" s="52" t="s">
        <v>256</v>
      </c>
      <c r="D77" s="61"/>
      <c r="E77" s="73">
        <v>2075.64</v>
      </c>
      <c r="F77" s="28">
        <v>190</v>
      </c>
      <c r="G77" s="37" t="s">
        <v>92</v>
      </c>
    </row>
    <row r="78" spans="1:7" ht="21" customHeight="1">
      <c r="A78" s="29" t="s">
        <v>85</v>
      </c>
      <c r="B78" s="43" t="s">
        <v>75</v>
      </c>
      <c r="C78" s="52" t="s">
        <v>256</v>
      </c>
      <c r="D78" s="61"/>
      <c r="E78" s="73">
        <v>1699.85</v>
      </c>
      <c r="F78" s="28">
        <v>190</v>
      </c>
      <c r="G78" s="37" t="s">
        <v>92</v>
      </c>
    </row>
    <row r="79" spans="1:7" ht="21" customHeight="1">
      <c r="A79" s="29" t="s">
        <v>85</v>
      </c>
      <c r="B79" s="43" t="s">
        <v>75</v>
      </c>
      <c r="C79" s="52" t="s">
        <v>256</v>
      </c>
      <c r="D79" s="61"/>
      <c r="E79" s="73">
        <v>4285.59</v>
      </c>
      <c r="F79" s="28">
        <v>190</v>
      </c>
      <c r="G79" s="37" t="s">
        <v>92</v>
      </c>
    </row>
    <row r="80" spans="1:7" ht="21" customHeight="1">
      <c r="A80" s="29" t="s">
        <v>85</v>
      </c>
      <c r="B80" s="43" t="s">
        <v>75</v>
      </c>
      <c r="C80" s="52" t="s">
        <v>256</v>
      </c>
      <c r="D80" s="61"/>
      <c r="E80" s="73">
        <v>2531.61</v>
      </c>
      <c r="F80" s="28">
        <v>190</v>
      </c>
      <c r="G80" s="37" t="s">
        <v>92</v>
      </c>
    </row>
    <row r="81" spans="1:7" ht="21" customHeight="1">
      <c r="A81" s="29" t="s">
        <v>85</v>
      </c>
      <c r="B81" s="43" t="s">
        <v>75</v>
      </c>
      <c r="C81" s="52" t="s">
        <v>256</v>
      </c>
      <c r="D81" s="61"/>
      <c r="E81" s="73">
        <v>2339.85</v>
      </c>
      <c r="F81" s="28">
        <v>190</v>
      </c>
      <c r="G81" s="37" t="s">
        <v>92</v>
      </c>
    </row>
    <row r="82" spans="1:7" ht="23.25">
      <c r="A82" s="29" t="s">
        <v>85</v>
      </c>
      <c r="B82" s="28" t="s">
        <v>72</v>
      </c>
      <c r="C82" s="52" t="s">
        <v>166</v>
      </c>
      <c r="D82" s="61" t="s">
        <v>63</v>
      </c>
      <c r="E82" s="73">
        <f>1865.7</f>
        <v>1865.7</v>
      </c>
      <c r="F82" s="28">
        <v>391275</v>
      </c>
      <c r="G82" s="37" t="s">
        <v>92</v>
      </c>
    </row>
    <row r="83" spans="1:7" ht="23.25">
      <c r="A83" s="29" t="s">
        <v>85</v>
      </c>
      <c r="B83" s="28" t="s">
        <v>72</v>
      </c>
      <c r="C83" s="52" t="s">
        <v>166</v>
      </c>
      <c r="D83" s="61" t="s">
        <v>63</v>
      </c>
      <c r="E83" s="73">
        <v>1783.31</v>
      </c>
      <c r="F83" s="28">
        <v>391820</v>
      </c>
      <c r="G83" s="37" t="s">
        <v>92</v>
      </c>
    </row>
    <row r="84" spans="1:7" ht="19.5" customHeight="1">
      <c r="A84" s="29" t="s">
        <v>85</v>
      </c>
      <c r="B84" s="28" t="s">
        <v>77</v>
      </c>
      <c r="C84" s="27" t="s">
        <v>78</v>
      </c>
      <c r="D84" s="61"/>
      <c r="E84" s="73">
        <v>2468.73</v>
      </c>
      <c r="F84" s="93">
        <v>391506</v>
      </c>
      <c r="G84" s="37" t="s">
        <v>92</v>
      </c>
    </row>
    <row r="85" spans="1:7" ht="23.25">
      <c r="A85" s="29" t="s">
        <v>85</v>
      </c>
      <c r="B85" s="28" t="s">
        <v>72</v>
      </c>
      <c r="C85" s="52" t="s">
        <v>166</v>
      </c>
      <c r="D85" s="61"/>
      <c r="E85" s="73">
        <v>348.08</v>
      </c>
      <c r="F85" s="93">
        <v>391268</v>
      </c>
      <c r="G85" s="37" t="s">
        <v>92</v>
      </c>
    </row>
    <row r="86" spans="1:7" ht="18" customHeight="1">
      <c r="A86" s="29" t="s">
        <v>85</v>
      </c>
      <c r="B86" s="28" t="s">
        <v>88</v>
      </c>
      <c r="C86" s="52" t="s">
        <v>89</v>
      </c>
      <c r="D86" s="62"/>
      <c r="E86" s="73">
        <f>497.67+545.3</f>
        <v>1042.97</v>
      </c>
      <c r="F86" s="93">
        <v>391325</v>
      </c>
      <c r="G86" s="37" t="s">
        <v>92</v>
      </c>
    </row>
    <row r="87" spans="1:7" ht="20.25" customHeight="1">
      <c r="A87" s="29" t="s">
        <v>85</v>
      </c>
      <c r="B87" s="28">
        <v>16011</v>
      </c>
      <c r="C87" s="52" t="s">
        <v>117</v>
      </c>
      <c r="D87" s="62" t="s">
        <v>171</v>
      </c>
      <c r="E87" s="73">
        <v>86.68</v>
      </c>
      <c r="F87" s="28">
        <v>391912</v>
      </c>
      <c r="G87" s="37" t="s">
        <v>92</v>
      </c>
    </row>
    <row r="88" spans="1:7" ht="23.25" customHeight="1">
      <c r="A88" s="29" t="s">
        <v>85</v>
      </c>
      <c r="B88" s="58">
        <v>717838</v>
      </c>
      <c r="C88" s="27" t="s">
        <v>91</v>
      </c>
      <c r="D88" s="61" t="s">
        <v>131</v>
      </c>
      <c r="E88" s="74">
        <v>1801.73</v>
      </c>
      <c r="F88" s="28">
        <v>1871</v>
      </c>
      <c r="G88" s="37" t="s">
        <v>92</v>
      </c>
    </row>
    <row r="89" spans="1:7" ht="23.25" customHeight="1">
      <c r="A89" s="29" t="s">
        <v>85</v>
      </c>
      <c r="B89" s="58" t="s">
        <v>159</v>
      </c>
      <c r="C89" s="27" t="s">
        <v>176</v>
      </c>
      <c r="D89" s="61" t="s">
        <v>177</v>
      </c>
      <c r="E89" s="74">
        <v>379.12</v>
      </c>
      <c r="F89" s="93">
        <v>1871</v>
      </c>
      <c r="G89" s="37" t="s">
        <v>92</v>
      </c>
    </row>
    <row r="90" spans="1:7" ht="23.25" customHeight="1">
      <c r="A90" s="29" t="s">
        <v>85</v>
      </c>
      <c r="B90" s="43" t="s">
        <v>75</v>
      </c>
      <c r="C90" s="52" t="s">
        <v>256</v>
      </c>
      <c r="D90" s="61"/>
      <c r="E90" s="74">
        <v>1686.4</v>
      </c>
      <c r="F90" s="28">
        <v>191</v>
      </c>
      <c r="G90" s="37" t="s">
        <v>92</v>
      </c>
    </row>
    <row r="91" spans="1:7" ht="23.25" customHeight="1">
      <c r="A91" s="29" t="s">
        <v>85</v>
      </c>
      <c r="B91" s="43" t="s">
        <v>75</v>
      </c>
      <c r="C91" s="52" t="s">
        <v>256</v>
      </c>
      <c r="D91" s="61"/>
      <c r="E91" s="74">
        <v>1067.04</v>
      </c>
      <c r="F91" s="28">
        <v>191</v>
      </c>
      <c r="G91" s="37" t="s">
        <v>92</v>
      </c>
    </row>
    <row r="92" spans="1:7" ht="23.25" customHeight="1">
      <c r="A92" s="29" t="s">
        <v>85</v>
      </c>
      <c r="B92" s="43" t="s">
        <v>75</v>
      </c>
      <c r="C92" s="52" t="s">
        <v>256</v>
      </c>
      <c r="D92" s="61"/>
      <c r="E92" s="74">
        <v>1059.43</v>
      </c>
      <c r="F92" s="28">
        <v>191</v>
      </c>
      <c r="G92" s="37" t="s">
        <v>92</v>
      </c>
    </row>
    <row r="93" spans="1:7" ht="23.25" customHeight="1">
      <c r="A93" s="29" t="s">
        <v>85</v>
      </c>
      <c r="B93" s="43" t="s">
        <v>75</v>
      </c>
      <c r="C93" s="52" t="s">
        <v>256</v>
      </c>
      <c r="D93" s="61"/>
      <c r="E93" s="74">
        <v>969.07</v>
      </c>
      <c r="F93" s="28">
        <v>191</v>
      </c>
      <c r="G93" s="37" t="s">
        <v>92</v>
      </c>
    </row>
    <row r="94" spans="1:7" ht="23.25" customHeight="1">
      <c r="A94" s="29" t="s">
        <v>85</v>
      </c>
      <c r="B94" s="43" t="s">
        <v>75</v>
      </c>
      <c r="C94" s="52" t="s">
        <v>256</v>
      </c>
      <c r="D94" s="61"/>
      <c r="E94" s="74">
        <v>973.03</v>
      </c>
      <c r="F94" s="28">
        <v>191</v>
      </c>
      <c r="G94" s="37" t="s">
        <v>92</v>
      </c>
    </row>
    <row r="95" spans="1:7" ht="23.25" customHeight="1">
      <c r="A95" s="29" t="s">
        <v>85</v>
      </c>
      <c r="B95" s="43" t="s">
        <v>75</v>
      </c>
      <c r="C95" s="52" t="s">
        <v>256</v>
      </c>
      <c r="D95" s="61"/>
      <c r="E95" s="74">
        <v>1037.67</v>
      </c>
      <c r="F95" s="28">
        <v>191</v>
      </c>
      <c r="G95" s="37" t="s">
        <v>92</v>
      </c>
    </row>
    <row r="96" spans="1:7" ht="23.25" customHeight="1">
      <c r="A96" s="29" t="s">
        <v>85</v>
      </c>
      <c r="B96" s="43" t="s">
        <v>75</v>
      </c>
      <c r="C96" s="52" t="s">
        <v>256</v>
      </c>
      <c r="D96" s="61"/>
      <c r="E96" s="74">
        <v>1004.54</v>
      </c>
      <c r="F96" s="28">
        <v>191</v>
      </c>
      <c r="G96" s="37" t="s">
        <v>92</v>
      </c>
    </row>
    <row r="97" spans="1:7" ht="23.25" customHeight="1">
      <c r="A97" s="29" t="s">
        <v>172</v>
      </c>
      <c r="B97" s="58" t="s">
        <v>75</v>
      </c>
      <c r="C97" s="52" t="s">
        <v>256</v>
      </c>
      <c r="D97" s="61"/>
      <c r="E97" s="74">
        <v>2015.63</v>
      </c>
      <c r="F97" s="28">
        <v>190</v>
      </c>
      <c r="G97" s="37" t="s">
        <v>92</v>
      </c>
    </row>
    <row r="98" spans="1:7" ht="23.25" customHeight="1">
      <c r="A98" s="29" t="s">
        <v>172</v>
      </c>
      <c r="B98" s="28" t="s">
        <v>72</v>
      </c>
      <c r="C98" s="52" t="s">
        <v>166</v>
      </c>
      <c r="D98" s="61"/>
      <c r="E98" s="73">
        <v>177.58</v>
      </c>
      <c r="F98" s="28">
        <v>391275</v>
      </c>
      <c r="G98" s="37" t="s">
        <v>92</v>
      </c>
    </row>
    <row r="99" spans="1:7" ht="23.25" customHeight="1">
      <c r="A99" s="29" t="s">
        <v>172</v>
      </c>
      <c r="B99" s="28" t="s">
        <v>72</v>
      </c>
      <c r="C99" s="52" t="s">
        <v>166</v>
      </c>
      <c r="D99" s="61"/>
      <c r="E99" s="73">
        <v>165.15</v>
      </c>
      <c r="F99" s="28">
        <v>391820</v>
      </c>
      <c r="G99" s="37" t="s">
        <v>92</v>
      </c>
    </row>
    <row r="100" spans="1:7" ht="23.25" customHeight="1">
      <c r="A100" s="29" t="s">
        <v>172</v>
      </c>
      <c r="B100" s="58">
        <v>12</v>
      </c>
      <c r="C100" s="27" t="s">
        <v>178</v>
      </c>
      <c r="D100" s="61"/>
      <c r="E100" s="73">
        <v>198</v>
      </c>
      <c r="F100" s="28">
        <v>231027</v>
      </c>
      <c r="G100" s="37" t="s">
        <v>92</v>
      </c>
    </row>
    <row r="101" spans="1:7" ht="23.25" customHeight="1">
      <c r="A101" s="29" t="s">
        <v>172</v>
      </c>
      <c r="B101" s="58">
        <v>717838</v>
      </c>
      <c r="C101" s="27" t="s">
        <v>91</v>
      </c>
      <c r="D101" s="61" t="s">
        <v>131</v>
      </c>
      <c r="E101" s="73">
        <v>255.86</v>
      </c>
      <c r="F101" s="28">
        <v>1871</v>
      </c>
      <c r="G101" s="37" t="s">
        <v>92</v>
      </c>
    </row>
    <row r="102" spans="1:7" ht="23.25" customHeight="1">
      <c r="A102" s="29" t="s">
        <v>172</v>
      </c>
      <c r="B102" s="28" t="s">
        <v>77</v>
      </c>
      <c r="C102" s="27" t="s">
        <v>78</v>
      </c>
      <c r="D102" s="61"/>
      <c r="E102" s="73">
        <v>257.38</v>
      </c>
      <c r="F102" s="93">
        <v>391506</v>
      </c>
      <c r="G102" s="37" t="s">
        <v>92</v>
      </c>
    </row>
    <row r="103" spans="1:7" ht="23.25" customHeight="1">
      <c r="A103" s="29" t="s">
        <v>172</v>
      </c>
      <c r="B103" s="58" t="s">
        <v>75</v>
      </c>
      <c r="C103" s="52" t="s">
        <v>256</v>
      </c>
      <c r="D103" s="61"/>
      <c r="E103" s="74">
        <v>865.74</v>
      </c>
      <c r="F103" s="28">
        <v>191</v>
      </c>
      <c r="G103" s="37" t="s">
        <v>92</v>
      </c>
    </row>
    <row r="104" spans="1:7" ht="25.5" customHeight="1">
      <c r="A104" s="54" t="s">
        <v>111</v>
      </c>
      <c r="B104" s="28">
        <v>3507</v>
      </c>
      <c r="C104" s="27" t="s">
        <v>149</v>
      </c>
      <c r="D104" s="61" t="s">
        <v>168</v>
      </c>
      <c r="E104" s="74">
        <v>182.26</v>
      </c>
      <c r="F104" s="93">
        <v>39113</v>
      </c>
      <c r="G104" s="30" t="s">
        <v>31</v>
      </c>
    </row>
    <row r="105" spans="1:7" ht="19.5" customHeight="1">
      <c r="A105" s="29"/>
      <c r="B105" s="28"/>
      <c r="C105" s="27"/>
      <c r="D105" s="61"/>
      <c r="E105" s="78">
        <f>SUM(E58:E104)</f>
        <v>59530.21</v>
      </c>
      <c r="F105" s="28"/>
      <c r="G105" s="37"/>
    </row>
    <row r="106" spans="1:7" ht="22.5" customHeight="1">
      <c r="A106" s="32"/>
      <c r="B106" s="39"/>
      <c r="C106" s="33" t="s">
        <v>106</v>
      </c>
      <c r="D106" s="63"/>
      <c r="E106" s="79">
        <f>E105</f>
        <v>59530.21</v>
      </c>
      <c r="F106" s="40"/>
      <c r="G106" s="40"/>
    </row>
    <row r="107" spans="1:7" ht="22.5" customHeight="1">
      <c r="A107" s="53" t="s">
        <v>192</v>
      </c>
      <c r="B107" s="28">
        <v>261795</v>
      </c>
      <c r="C107" s="52" t="s">
        <v>217</v>
      </c>
      <c r="D107" s="61" t="s">
        <v>218</v>
      </c>
      <c r="E107" s="74">
        <v>366.74</v>
      </c>
      <c r="F107" s="28">
        <v>39112</v>
      </c>
      <c r="G107" s="44" t="s">
        <v>119</v>
      </c>
    </row>
    <row r="108" spans="1:7" ht="24" customHeight="1">
      <c r="A108" s="53" t="s">
        <v>219</v>
      </c>
      <c r="B108" s="28">
        <v>510809</v>
      </c>
      <c r="C108" s="52" t="s">
        <v>220</v>
      </c>
      <c r="D108" s="61" t="s">
        <v>200</v>
      </c>
      <c r="E108" s="74">
        <v>630.3</v>
      </c>
      <c r="F108" s="93">
        <v>391500</v>
      </c>
      <c r="G108" s="44" t="s">
        <v>214</v>
      </c>
    </row>
    <row r="109" spans="1:7" ht="24" customHeight="1">
      <c r="A109" s="53" t="s">
        <v>192</v>
      </c>
      <c r="B109" s="28">
        <v>1382200</v>
      </c>
      <c r="C109" s="52" t="s">
        <v>221</v>
      </c>
      <c r="D109" s="62" t="s">
        <v>222</v>
      </c>
      <c r="E109" s="74">
        <v>578.2</v>
      </c>
      <c r="F109" s="93">
        <v>391976</v>
      </c>
      <c r="G109" s="44" t="s">
        <v>119</v>
      </c>
    </row>
    <row r="110" spans="1:7" ht="24" customHeight="1">
      <c r="A110" s="53" t="s">
        <v>192</v>
      </c>
      <c r="B110" s="28">
        <v>4182</v>
      </c>
      <c r="C110" s="52" t="s">
        <v>223</v>
      </c>
      <c r="D110" s="61" t="s">
        <v>199</v>
      </c>
      <c r="E110" s="74">
        <v>548</v>
      </c>
      <c r="F110" s="93">
        <v>1864</v>
      </c>
      <c r="G110" s="44" t="s">
        <v>119</v>
      </c>
    </row>
    <row r="111" spans="1:7" ht="24" customHeight="1">
      <c r="A111" s="53" t="s">
        <v>192</v>
      </c>
      <c r="B111" s="28">
        <v>4161</v>
      </c>
      <c r="C111" s="52" t="s">
        <v>223</v>
      </c>
      <c r="D111" s="61" t="s">
        <v>199</v>
      </c>
      <c r="E111" s="74">
        <v>3616</v>
      </c>
      <c r="F111" s="93">
        <v>1865</v>
      </c>
      <c r="G111" s="44" t="s">
        <v>119</v>
      </c>
    </row>
    <row r="112" spans="1:7" ht="24" customHeight="1">
      <c r="A112" s="53" t="s">
        <v>192</v>
      </c>
      <c r="B112" s="28">
        <v>513136</v>
      </c>
      <c r="C112" s="52" t="s">
        <v>220</v>
      </c>
      <c r="D112" s="62" t="s">
        <v>200</v>
      </c>
      <c r="E112" s="74">
        <v>103.74</v>
      </c>
      <c r="F112" s="93">
        <v>1861</v>
      </c>
      <c r="G112" s="44" t="s">
        <v>119</v>
      </c>
    </row>
    <row r="113" spans="1:7" ht="24" customHeight="1">
      <c r="A113" s="53" t="s">
        <v>192</v>
      </c>
      <c r="B113" s="28">
        <v>1385814</v>
      </c>
      <c r="C113" s="52" t="s">
        <v>221</v>
      </c>
      <c r="D113" s="62" t="s">
        <v>222</v>
      </c>
      <c r="E113" s="74">
        <v>331.39</v>
      </c>
      <c r="F113" s="93">
        <v>1860</v>
      </c>
      <c r="G113" s="44" t="s">
        <v>119</v>
      </c>
    </row>
    <row r="114" spans="1:7" ht="24" customHeight="1">
      <c r="A114" s="53" t="s">
        <v>196</v>
      </c>
      <c r="B114" s="28">
        <v>3176</v>
      </c>
      <c r="C114" s="52" t="s">
        <v>224</v>
      </c>
      <c r="D114" s="62" t="s">
        <v>225</v>
      </c>
      <c r="E114" s="74">
        <v>45</v>
      </c>
      <c r="F114" s="93">
        <v>39115</v>
      </c>
      <c r="G114" s="44" t="s">
        <v>226</v>
      </c>
    </row>
    <row r="115" spans="1:7" ht="24" customHeight="1">
      <c r="A115" s="32"/>
      <c r="B115" s="39"/>
      <c r="C115" s="33"/>
      <c r="D115" s="63"/>
      <c r="E115" s="88">
        <f>SUM(E107:E114)</f>
        <v>6219.37</v>
      </c>
      <c r="F115" s="40"/>
      <c r="G115" s="40"/>
    </row>
    <row r="116" spans="1:7" ht="27" customHeight="1">
      <c r="A116" s="54" t="s">
        <v>188</v>
      </c>
      <c r="B116" s="28">
        <v>4569331</v>
      </c>
      <c r="C116" s="52" t="s">
        <v>227</v>
      </c>
      <c r="D116" s="62" t="s">
        <v>228</v>
      </c>
      <c r="E116" s="74">
        <v>273.1</v>
      </c>
      <c r="F116" s="28">
        <v>391969</v>
      </c>
      <c r="G116" s="30" t="s">
        <v>193</v>
      </c>
    </row>
    <row r="117" spans="1:7" ht="23.25" customHeight="1">
      <c r="A117" s="54" t="s">
        <v>188</v>
      </c>
      <c r="B117" s="28">
        <v>8333</v>
      </c>
      <c r="C117" s="52" t="s">
        <v>229</v>
      </c>
      <c r="D117" s="62" t="s">
        <v>208</v>
      </c>
      <c r="E117" s="74">
        <v>49.5</v>
      </c>
      <c r="F117" s="93">
        <v>1857</v>
      </c>
      <c r="G117" s="30" t="s">
        <v>105</v>
      </c>
    </row>
    <row r="118" spans="1:7" ht="22.5" customHeight="1">
      <c r="A118" s="54" t="s">
        <v>188</v>
      </c>
      <c r="B118" s="28">
        <v>47611</v>
      </c>
      <c r="C118" s="52" t="s">
        <v>230</v>
      </c>
      <c r="D118" s="62" t="s">
        <v>231</v>
      </c>
      <c r="E118" s="74">
        <v>690</v>
      </c>
      <c r="F118" s="93">
        <v>1858</v>
      </c>
      <c r="G118" s="30" t="s">
        <v>105</v>
      </c>
    </row>
    <row r="119" spans="1:7" ht="24" customHeight="1">
      <c r="A119" s="54" t="s">
        <v>188</v>
      </c>
      <c r="B119" s="28">
        <v>1624</v>
      </c>
      <c r="C119" s="52" t="s">
        <v>232</v>
      </c>
      <c r="D119" s="62" t="s">
        <v>233</v>
      </c>
      <c r="E119" s="80">
        <v>218.49</v>
      </c>
      <c r="F119" s="93">
        <v>1862</v>
      </c>
      <c r="G119" s="30" t="s">
        <v>105</v>
      </c>
    </row>
    <row r="120" spans="1:7" ht="24" customHeight="1">
      <c r="A120" s="54" t="s">
        <v>188</v>
      </c>
      <c r="B120" s="28">
        <v>773</v>
      </c>
      <c r="C120" s="52" t="s">
        <v>201</v>
      </c>
      <c r="D120" s="62" t="s">
        <v>202</v>
      </c>
      <c r="E120" s="80">
        <v>122.5</v>
      </c>
      <c r="F120" s="28">
        <v>39108</v>
      </c>
      <c r="G120" s="30" t="s">
        <v>105</v>
      </c>
    </row>
    <row r="121" spans="1:7" ht="24" customHeight="1">
      <c r="A121" s="54" t="s">
        <v>188</v>
      </c>
      <c r="B121" s="28">
        <v>3835571</v>
      </c>
      <c r="C121" s="52" t="s">
        <v>234</v>
      </c>
      <c r="D121" s="62" t="s">
        <v>215</v>
      </c>
      <c r="E121" s="80">
        <v>288</v>
      </c>
      <c r="F121" s="28">
        <v>391347</v>
      </c>
      <c r="G121" s="30" t="s">
        <v>193</v>
      </c>
    </row>
    <row r="122" spans="1:7" ht="24" customHeight="1">
      <c r="A122" s="54" t="s">
        <v>188</v>
      </c>
      <c r="B122" s="28">
        <v>47298</v>
      </c>
      <c r="C122" s="52" t="s">
        <v>206</v>
      </c>
      <c r="D122" s="62" t="s">
        <v>207</v>
      </c>
      <c r="E122" s="80">
        <v>42.39</v>
      </c>
      <c r="F122" s="28">
        <v>39111</v>
      </c>
      <c r="G122" s="30" t="s">
        <v>105</v>
      </c>
    </row>
    <row r="123" spans="1:7" ht="24" customHeight="1">
      <c r="A123" s="54" t="s">
        <v>188</v>
      </c>
      <c r="B123" s="28">
        <v>47314</v>
      </c>
      <c r="C123" s="52" t="s">
        <v>206</v>
      </c>
      <c r="D123" s="62" t="s">
        <v>207</v>
      </c>
      <c r="E123" s="81">
        <v>78.23</v>
      </c>
      <c r="F123" s="28">
        <v>39111</v>
      </c>
      <c r="G123" s="30" t="s">
        <v>105</v>
      </c>
    </row>
    <row r="124" spans="1:7" ht="24" customHeight="1">
      <c r="A124" s="54" t="s">
        <v>188</v>
      </c>
      <c r="B124" s="28">
        <v>47346</v>
      </c>
      <c r="C124" s="52" t="s">
        <v>206</v>
      </c>
      <c r="D124" s="62" t="s">
        <v>207</v>
      </c>
      <c r="E124" s="81">
        <v>580.44</v>
      </c>
      <c r="F124" s="28">
        <v>39111</v>
      </c>
      <c r="G124" s="30" t="s">
        <v>105</v>
      </c>
    </row>
    <row r="125" spans="1:7" ht="24" customHeight="1">
      <c r="A125" s="54" t="s">
        <v>188</v>
      </c>
      <c r="B125" s="28">
        <v>47341</v>
      </c>
      <c r="C125" s="52" t="s">
        <v>206</v>
      </c>
      <c r="D125" s="62" t="s">
        <v>207</v>
      </c>
      <c r="E125" s="81">
        <v>11.7</v>
      </c>
      <c r="F125" s="28">
        <v>39111</v>
      </c>
      <c r="G125" s="30" t="s">
        <v>105</v>
      </c>
    </row>
    <row r="126" spans="1:7" ht="24" customHeight="1">
      <c r="A126" s="54" t="s">
        <v>188</v>
      </c>
      <c r="B126" s="28">
        <v>47345</v>
      </c>
      <c r="C126" s="52" t="s">
        <v>206</v>
      </c>
      <c r="D126" s="62" t="s">
        <v>207</v>
      </c>
      <c r="E126" s="81">
        <v>408</v>
      </c>
      <c r="F126" s="28">
        <v>39111</v>
      </c>
      <c r="G126" s="30" t="s">
        <v>105</v>
      </c>
    </row>
    <row r="127" spans="1:7" ht="24" customHeight="1">
      <c r="A127" s="54" t="s">
        <v>188</v>
      </c>
      <c r="B127" s="89">
        <v>47381</v>
      </c>
      <c r="C127" s="52" t="s">
        <v>206</v>
      </c>
      <c r="D127" s="62" t="s">
        <v>207</v>
      </c>
      <c r="E127" s="80">
        <v>25</v>
      </c>
      <c r="F127" s="28">
        <v>39111</v>
      </c>
      <c r="G127" s="30" t="s">
        <v>105</v>
      </c>
    </row>
    <row r="128" spans="1:7" ht="24" customHeight="1">
      <c r="A128" s="54" t="s">
        <v>188</v>
      </c>
      <c r="B128" s="28">
        <v>47395</v>
      </c>
      <c r="C128" s="52" t="s">
        <v>206</v>
      </c>
      <c r="D128" s="62" t="s">
        <v>207</v>
      </c>
      <c r="E128" s="80">
        <v>16.55</v>
      </c>
      <c r="F128" s="28">
        <v>39111</v>
      </c>
      <c r="G128" s="30" t="s">
        <v>105</v>
      </c>
    </row>
    <row r="129" spans="1:7" ht="24" customHeight="1">
      <c r="A129" s="54" t="s">
        <v>188</v>
      </c>
      <c r="B129" s="28">
        <v>47413</v>
      </c>
      <c r="C129" s="52" t="s">
        <v>206</v>
      </c>
      <c r="D129" s="62" t="s">
        <v>207</v>
      </c>
      <c r="E129" s="80">
        <v>128.55</v>
      </c>
      <c r="F129" s="28">
        <v>39111</v>
      </c>
      <c r="G129" s="30" t="s">
        <v>105</v>
      </c>
    </row>
    <row r="130" spans="1:7" ht="24" customHeight="1">
      <c r="A130" s="54" t="s">
        <v>188</v>
      </c>
      <c r="B130" s="28">
        <v>47443</v>
      </c>
      <c r="C130" s="52" t="s">
        <v>206</v>
      </c>
      <c r="D130" s="62" t="s">
        <v>207</v>
      </c>
      <c r="E130" s="81">
        <v>51.4</v>
      </c>
      <c r="F130" s="28">
        <v>39111</v>
      </c>
      <c r="G130" s="30" t="s">
        <v>105</v>
      </c>
    </row>
    <row r="131" spans="1:7" ht="24" customHeight="1">
      <c r="A131" s="54" t="s">
        <v>188</v>
      </c>
      <c r="B131" s="28">
        <v>47477</v>
      </c>
      <c r="C131" s="52" t="s">
        <v>206</v>
      </c>
      <c r="D131" s="62" t="s">
        <v>207</v>
      </c>
      <c r="E131" s="81">
        <v>105.53</v>
      </c>
      <c r="F131" s="28">
        <v>39111</v>
      </c>
      <c r="G131" s="30" t="s">
        <v>105</v>
      </c>
    </row>
    <row r="132" spans="1:7" ht="25.5" customHeight="1">
      <c r="A132" s="54" t="s">
        <v>188</v>
      </c>
      <c r="B132" s="28">
        <v>47476</v>
      </c>
      <c r="C132" s="52" t="s">
        <v>206</v>
      </c>
      <c r="D132" s="62" t="s">
        <v>207</v>
      </c>
      <c r="E132" s="81">
        <v>29.14</v>
      </c>
      <c r="F132" s="28">
        <v>39111</v>
      </c>
      <c r="G132" s="30" t="s">
        <v>105</v>
      </c>
    </row>
    <row r="133" spans="1:7" ht="21.75" customHeight="1">
      <c r="A133" s="54" t="s">
        <v>188</v>
      </c>
      <c r="B133" s="28">
        <v>47511</v>
      </c>
      <c r="C133" s="52" t="s">
        <v>206</v>
      </c>
      <c r="D133" s="62" t="s">
        <v>207</v>
      </c>
      <c r="E133" s="81">
        <v>36.62</v>
      </c>
      <c r="F133" s="28">
        <v>39111</v>
      </c>
      <c r="G133" s="30" t="s">
        <v>105</v>
      </c>
    </row>
    <row r="134" spans="1:7" ht="21.75" customHeight="1">
      <c r="A134" s="54" t="s">
        <v>188</v>
      </c>
      <c r="B134" s="28">
        <v>47522</v>
      </c>
      <c r="C134" s="52" t="s">
        <v>206</v>
      </c>
      <c r="D134" s="62" t="s">
        <v>207</v>
      </c>
      <c r="E134" s="81">
        <v>73.23</v>
      </c>
      <c r="F134" s="28">
        <v>39111</v>
      </c>
      <c r="G134" s="30" t="s">
        <v>105</v>
      </c>
    </row>
    <row r="135" spans="1:7" ht="21.75" customHeight="1">
      <c r="A135" s="54" t="s">
        <v>188</v>
      </c>
      <c r="B135" s="28">
        <v>47557</v>
      </c>
      <c r="C135" s="52" t="s">
        <v>206</v>
      </c>
      <c r="D135" s="62" t="s">
        <v>207</v>
      </c>
      <c r="E135" s="81">
        <v>10.95</v>
      </c>
      <c r="F135" s="28">
        <v>39111</v>
      </c>
      <c r="G135" s="30" t="s">
        <v>105</v>
      </c>
    </row>
    <row r="136" spans="1:7" ht="21.75" customHeight="1">
      <c r="A136" s="54" t="s">
        <v>188</v>
      </c>
      <c r="B136" s="28">
        <v>633</v>
      </c>
      <c r="C136" s="52" t="s">
        <v>248</v>
      </c>
      <c r="D136" s="62" t="s">
        <v>205</v>
      </c>
      <c r="E136" s="81">
        <v>19</v>
      </c>
      <c r="F136" s="28">
        <v>1853</v>
      </c>
      <c r="G136" s="30" t="s">
        <v>105</v>
      </c>
    </row>
    <row r="137" spans="1:7" ht="21.75" customHeight="1">
      <c r="A137" s="54" t="s">
        <v>188</v>
      </c>
      <c r="B137" s="28">
        <v>631</v>
      </c>
      <c r="C137" s="52" t="s">
        <v>248</v>
      </c>
      <c r="D137" s="62" t="s">
        <v>205</v>
      </c>
      <c r="E137" s="81">
        <v>18.38</v>
      </c>
      <c r="F137" s="28">
        <v>1853</v>
      </c>
      <c r="G137" s="30" t="s">
        <v>105</v>
      </c>
    </row>
    <row r="138" spans="1:7" ht="21.75" customHeight="1">
      <c r="A138" s="54" t="s">
        <v>188</v>
      </c>
      <c r="B138" s="28">
        <v>635</v>
      </c>
      <c r="C138" s="52" t="s">
        <v>248</v>
      </c>
      <c r="D138" s="62" t="s">
        <v>205</v>
      </c>
      <c r="E138" s="81">
        <v>53.25</v>
      </c>
      <c r="F138" s="28">
        <v>1853</v>
      </c>
      <c r="G138" s="30" t="s">
        <v>105</v>
      </c>
    </row>
    <row r="139" spans="1:7" ht="21.75" customHeight="1">
      <c r="A139" s="54" t="s">
        <v>188</v>
      </c>
      <c r="B139" s="28">
        <v>637</v>
      </c>
      <c r="C139" s="52" t="s">
        <v>248</v>
      </c>
      <c r="D139" s="62" t="s">
        <v>205</v>
      </c>
      <c r="E139" s="81">
        <v>10.5</v>
      </c>
      <c r="F139" s="28">
        <v>1853</v>
      </c>
      <c r="G139" s="30" t="s">
        <v>105</v>
      </c>
    </row>
    <row r="140" spans="1:7" ht="21.75" customHeight="1">
      <c r="A140" s="54" t="s">
        <v>188</v>
      </c>
      <c r="B140" s="28">
        <v>640</v>
      </c>
      <c r="C140" s="52" t="s">
        <v>248</v>
      </c>
      <c r="D140" s="62" t="s">
        <v>205</v>
      </c>
      <c r="E140" s="81">
        <v>77.5</v>
      </c>
      <c r="F140" s="28">
        <v>1853</v>
      </c>
      <c r="G140" s="30" t="s">
        <v>105</v>
      </c>
    </row>
    <row r="141" spans="1:7" ht="21.75" customHeight="1">
      <c r="A141" s="54" t="s">
        <v>188</v>
      </c>
      <c r="B141" s="28">
        <v>646</v>
      </c>
      <c r="C141" s="52" t="s">
        <v>248</v>
      </c>
      <c r="D141" s="62" t="s">
        <v>205</v>
      </c>
      <c r="E141" s="81">
        <v>45.99</v>
      </c>
      <c r="F141" s="28">
        <v>1853</v>
      </c>
      <c r="G141" s="30" t="s">
        <v>105</v>
      </c>
    </row>
    <row r="142" spans="1:7" ht="21.75" customHeight="1">
      <c r="A142" s="54" t="s">
        <v>188</v>
      </c>
      <c r="B142" s="28">
        <v>644</v>
      </c>
      <c r="C142" s="52" t="s">
        <v>248</v>
      </c>
      <c r="D142" s="62" t="s">
        <v>205</v>
      </c>
      <c r="E142" s="81">
        <v>16.59</v>
      </c>
      <c r="F142" s="28">
        <v>1853</v>
      </c>
      <c r="G142" s="30" t="s">
        <v>105</v>
      </c>
    </row>
    <row r="143" spans="1:7" ht="21.75" customHeight="1">
      <c r="A143" s="54" t="s">
        <v>188</v>
      </c>
      <c r="B143" s="28">
        <v>642</v>
      </c>
      <c r="C143" s="52" t="s">
        <v>248</v>
      </c>
      <c r="D143" s="62" t="s">
        <v>205</v>
      </c>
      <c r="E143" s="81">
        <v>42</v>
      </c>
      <c r="F143" s="28">
        <v>1853</v>
      </c>
      <c r="G143" s="30" t="s">
        <v>105</v>
      </c>
    </row>
    <row r="144" spans="1:7" ht="21.75" customHeight="1">
      <c r="A144" s="54" t="s">
        <v>188</v>
      </c>
      <c r="B144" s="28">
        <v>4542711</v>
      </c>
      <c r="C144" s="52" t="s">
        <v>227</v>
      </c>
      <c r="D144" s="62" t="s">
        <v>228</v>
      </c>
      <c r="E144" s="81">
        <v>130.4</v>
      </c>
      <c r="F144" s="93">
        <v>391061</v>
      </c>
      <c r="G144" s="30" t="s">
        <v>193</v>
      </c>
    </row>
    <row r="145" spans="1:7" ht="21.75" customHeight="1">
      <c r="A145" s="54" t="s">
        <v>188</v>
      </c>
      <c r="B145" s="28">
        <v>234880</v>
      </c>
      <c r="C145" s="52" t="s">
        <v>203</v>
      </c>
      <c r="D145" s="62" t="s">
        <v>204</v>
      </c>
      <c r="E145" s="81">
        <v>122.03</v>
      </c>
      <c r="F145" s="93">
        <v>391474</v>
      </c>
      <c r="G145" s="30" t="s">
        <v>193</v>
      </c>
    </row>
    <row r="146" spans="1:7" ht="21.75" customHeight="1">
      <c r="A146" s="54" t="s">
        <v>188</v>
      </c>
      <c r="B146" s="28">
        <v>1620</v>
      </c>
      <c r="C146" s="52" t="s">
        <v>232</v>
      </c>
      <c r="D146" s="62" t="s">
        <v>233</v>
      </c>
      <c r="E146" s="81">
        <v>131.31</v>
      </c>
      <c r="F146" s="93">
        <v>1850</v>
      </c>
      <c r="G146" s="30" t="s">
        <v>105</v>
      </c>
    </row>
    <row r="147" spans="1:7" ht="21.75" customHeight="1">
      <c r="A147" s="54" t="s">
        <v>188</v>
      </c>
      <c r="B147" s="28">
        <v>3833709</v>
      </c>
      <c r="C147" s="52" t="s">
        <v>234</v>
      </c>
      <c r="D147" s="62" t="s">
        <v>215</v>
      </c>
      <c r="E147" s="81">
        <v>129.05</v>
      </c>
      <c r="F147" s="93">
        <v>391412</v>
      </c>
      <c r="G147" s="30" t="s">
        <v>193</v>
      </c>
    </row>
    <row r="148" spans="1:7" ht="21.75" customHeight="1">
      <c r="A148" s="54" t="s">
        <v>188</v>
      </c>
      <c r="B148" s="28">
        <v>473752</v>
      </c>
      <c r="C148" s="52" t="s">
        <v>235</v>
      </c>
      <c r="D148" s="62" t="s">
        <v>236</v>
      </c>
      <c r="E148" s="81">
        <v>310.35</v>
      </c>
      <c r="F148" s="93">
        <v>1851</v>
      </c>
      <c r="G148" s="30" t="s">
        <v>105</v>
      </c>
    </row>
    <row r="149" spans="1:7" ht="21.75" customHeight="1">
      <c r="A149" s="54" t="s">
        <v>188</v>
      </c>
      <c r="B149" s="28">
        <v>3867797</v>
      </c>
      <c r="C149" s="52" t="s">
        <v>234</v>
      </c>
      <c r="D149" s="62" t="s">
        <v>215</v>
      </c>
      <c r="E149" s="81">
        <v>335.43</v>
      </c>
      <c r="F149" s="93">
        <v>391632</v>
      </c>
      <c r="G149" s="30" t="s">
        <v>193</v>
      </c>
    </row>
    <row r="150" spans="1:7" ht="21.75" customHeight="1">
      <c r="A150" s="54" t="s">
        <v>188</v>
      </c>
      <c r="B150" s="28">
        <v>475611</v>
      </c>
      <c r="C150" s="52" t="s">
        <v>235</v>
      </c>
      <c r="D150" s="62" t="s">
        <v>236</v>
      </c>
      <c r="E150" s="81">
        <v>69.5</v>
      </c>
      <c r="F150" s="93">
        <v>391827</v>
      </c>
      <c r="G150" s="30" t="s">
        <v>193</v>
      </c>
    </row>
    <row r="151" spans="1:7" ht="21.75" customHeight="1">
      <c r="A151" s="54" t="s">
        <v>188</v>
      </c>
      <c r="B151" s="28">
        <v>647</v>
      </c>
      <c r="C151" s="52" t="s">
        <v>248</v>
      </c>
      <c r="D151" s="62" t="s">
        <v>205</v>
      </c>
      <c r="E151" s="81">
        <v>341.71</v>
      </c>
      <c r="F151" s="93">
        <v>1867</v>
      </c>
      <c r="G151" s="30" t="s">
        <v>105</v>
      </c>
    </row>
    <row r="152" spans="1:7" ht="24" customHeight="1">
      <c r="A152" s="32"/>
      <c r="B152" s="39"/>
      <c r="C152" s="33"/>
      <c r="D152" s="63"/>
      <c r="E152" s="88">
        <f>SUM(E116:E151)</f>
        <v>5092.310000000001</v>
      </c>
      <c r="F152" s="40"/>
      <c r="G152" s="40"/>
    </row>
    <row r="153" spans="1:7" ht="24" customHeight="1">
      <c r="A153" s="54" t="s">
        <v>188</v>
      </c>
      <c r="B153" s="28">
        <v>368862</v>
      </c>
      <c r="C153" s="52" t="s">
        <v>209</v>
      </c>
      <c r="D153" s="62" t="s">
        <v>237</v>
      </c>
      <c r="E153" s="81">
        <v>1329.07</v>
      </c>
      <c r="F153" s="28">
        <v>391321</v>
      </c>
      <c r="G153" s="30" t="s">
        <v>194</v>
      </c>
    </row>
    <row r="154" spans="1:7" ht="24" customHeight="1">
      <c r="A154" s="54" t="s">
        <v>188</v>
      </c>
      <c r="B154" s="28">
        <v>3638</v>
      </c>
      <c r="C154" s="52" t="s">
        <v>212</v>
      </c>
      <c r="D154" s="62" t="s">
        <v>213</v>
      </c>
      <c r="E154" s="81">
        <v>392</v>
      </c>
      <c r="F154" s="28">
        <v>1863</v>
      </c>
      <c r="G154" s="30" t="s">
        <v>191</v>
      </c>
    </row>
    <row r="155" spans="1:7" ht="24" customHeight="1">
      <c r="A155" s="54" t="s">
        <v>188</v>
      </c>
      <c r="B155" s="28">
        <v>7329863</v>
      </c>
      <c r="C155" s="52" t="s">
        <v>238</v>
      </c>
      <c r="D155" s="62" t="s">
        <v>211</v>
      </c>
      <c r="E155" s="81">
        <v>533.2</v>
      </c>
      <c r="F155" s="28">
        <v>1866</v>
      </c>
      <c r="G155" s="30" t="s">
        <v>191</v>
      </c>
    </row>
    <row r="156" spans="1:7" ht="24" customHeight="1">
      <c r="A156" s="54" t="s">
        <v>188</v>
      </c>
      <c r="B156" s="28">
        <v>1702925</v>
      </c>
      <c r="C156" s="52" t="s">
        <v>239</v>
      </c>
      <c r="D156" s="62" t="s">
        <v>210</v>
      </c>
      <c r="E156" s="81">
        <v>403.31</v>
      </c>
      <c r="F156" s="28">
        <v>1859</v>
      </c>
      <c r="G156" s="30" t="s">
        <v>191</v>
      </c>
    </row>
    <row r="157" spans="1:7" ht="24" customHeight="1">
      <c r="A157" s="54" t="s">
        <v>188</v>
      </c>
      <c r="B157" s="28">
        <v>383345</v>
      </c>
      <c r="C157" s="52" t="s">
        <v>209</v>
      </c>
      <c r="D157" s="62" t="s">
        <v>237</v>
      </c>
      <c r="E157" s="81">
        <v>32.35</v>
      </c>
      <c r="F157" s="28">
        <v>391874</v>
      </c>
      <c r="G157" s="30" t="s">
        <v>240</v>
      </c>
    </row>
    <row r="158" spans="1:7" ht="21" customHeight="1">
      <c r="A158" s="32"/>
      <c r="B158" s="39"/>
      <c r="C158" s="33"/>
      <c r="D158" s="63"/>
      <c r="E158" s="88">
        <f>SUM(E153:E157)</f>
        <v>2689.93</v>
      </c>
      <c r="F158" s="40"/>
      <c r="G158" s="40"/>
    </row>
    <row r="159" spans="1:7" ht="24" customHeight="1">
      <c r="A159" s="29" t="s">
        <v>86</v>
      </c>
      <c r="B159" s="28">
        <v>1011664</v>
      </c>
      <c r="C159" s="52" t="s">
        <v>87</v>
      </c>
      <c r="D159" s="62" t="s">
        <v>138</v>
      </c>
      <c r="E159" s="81">
        <v>89079.55</v>
      </c>
      <c r="F159" s="93">
        <v>1870</v>
      </c>
      <c r="G159" s="30" t="s">
        <v>31</v>
      </c>
    </row>
    <row r="160" spans="1:7" ht="24" customHeight="1">
      <c r="A160" s="29" t="s">
        <v>86</v>
      </c>
      <c r="B160" s="28" t="s">
        <v>72</v>
      </c>
      <c r="C160" s="52" t="s">
        <v>166</v>
      </c>
      <c r="D160" s="62" t="s">
        <v>63</v>
      </c>
      <c r="E160" s="81">
        <v>1423.75</v>
      </c>
      <c r="F160" s="49">
        <v>5303491</v>
      </c>
      <c r="G160" s="30" t="s">
        <v>31</v>
      </c>
    </row>
    <row r="161" spans="1:7" ht="24" customHeight="1">
      <c r="A161" s="29" t="s">
        <v>86</v>
      </c>
      <c r="B161" s="28" t="s">
        <v>72</v>
      </c>
      <c r="C161" s="52" t="s">
        <v>166</v>
      </c>
      <c r="D161" s="62" t="s">
        <v>63</v>
      </c>
      <c r="E161" s="81">
        <v>4413.64</v>
      </c>
      <c r="F161" s="49">
        <v>5307280</v>
      </c>
      <c r="G161" s="30" t="s">
        <v>31</v>
      </c>
    </row>
    <row r="162" spans="1:7" ht="24" customHeight="1">
      <c r="A162" s="29" t="s">
        <v>86</v>
      </c>
      <c r="B162" s="28">
        <v>1011647</v>
      </c>
      <c r="C162" s="52" t="s">
        <v>87</v>
      </c>
      <c r="D162" s="62" t="s">
        <v>138</v>
      </c>
      <c r="E162" s="81">
        <v>102477.69</v>
      </c>
      <c r="F162" s="93">
        <v>1869</v>
      </c>
      <c r="G162" s="30" t="s">
        <v>31</v>
      </c>
    </row>
    <row r="163" spans="1:7" ht="24" customHeight="1">
      <c r="A163" s="29" t="s">
        <v>86</v>
      </c>
      <c r="B163" s="28" t="s">
        <v>72</v>
      </c>
      <c r="C163" s="52" t="s">
        <v>166</v>
      </c>
      <c r="D163" s="62" t="s">
        <v>63</v>
      </c>
      <c r="E163" s="81">
        <v>1637.9</v>
      </c>
      <c r="F163" s="49">
        <v>5305702</v>
      </c>
      <c r="G163" s="30" t="s">
        <v>31</v>
      </c>
    </row>
    <row r="164" spans="1:7" ht="24" customHeight="1">
      <c r="A164" s="29" t="s">
        <v>86</v>
      </c>
      <c r="B164" s="28" t="s">
        <v>72</v>
      </c>
      <c r="C164" s="52" t="s">
        <v>166</v>
      </c>
      <c r="D164" s="62" t="s">
        <v>63</v>
      </c>
      <c r="E164" s="81">
        <v>5077.47</v>
      </c>
      <c r="F164" s="49">
        <v>5308814</v>
      </c>
      <c r="G164" s="30" t="s">
        <v>31</v>
      </c>
    </row>
    <row r="165" spans="1:7" ht="24" customHeight="1">
      <c r="A165" s="29" t="s">
        <v>86</v>
      </c>
      <c r="B165" s="28">
        <v>1011646</v>
      </c>
      <c r="C165" s="52" t="s">
        <v>87</v>
      </c>
      <c r="D165" s="62" t="s">
        <v>138</v>
      </c>
      <c r="E165" s="81">
        <v>6297.22</v>
      </c>
      <c r="F165" s="93">
        <v>1868</v>
      </c>
      <c r="G165" s="30" t="s">
        <v>31</v>
      </c>
    </row>
    <row r="166" spans="1:7" ht="24" customHeight="1">
      <c r="A166" s="29" t="s">
        <v>86</v>
      </c>
      <c r="B166" s="28" t="s">
        <v>72</v>
      </c>
      <c r="C166" s="52" t="s">
        <v>166</v>
      </c>
      <c r="D166" s="62" t="s">
        <v>63</v>
      </c>
      <c r="E166" s="81">
        <v>100.65</v>
      </c>
      <c r="F166" s="49">
        <v>5305967</v>
      </c>
      <c r="G166" s="30" t="s">
        <v>31</v>
      </c>
    </row>
    <row r="167" spans="1:7" ht="24" customHeight="1">
      <c r="A167" s="29" t="s">
        <v>86</v>
      </c>
      <c r="B167" s="28" t="s">
        <v>72</v>
      </c>
      <c r="C167" s="52" t="s">
        <v>166</v>
      </c>
      <c r="D167" s="62" t="s">
        <v>63</v>
      </c>
      <c r="E167" s="81">
        <v>312.01</v>
      </c>
      <c r="F167" s="49">
        <v>5304576</v>
      </c>
      <c r="G167" s="30" t="s">
        <v>31</v>
      </c>
    </row>
    <row r="168" spans="1:7" ht="21.75" customHeight="1">
      <c r="A168" s="29" t="s">
        <v>74</v>
      </c>
      <c r="B168" s="28">
        <v>93</v>
      </c>
      <c r="C168" s="52" t="s">
        <v>162</v>
      </c>
      <c r="D168" s="62" t="s">
        <v>163</v>
      </c>
      <c r="E168" s="73">
        <v>55793.82</v>
      </c>
      <c r="F168" s="93">
        <v>39113</v>
      </c>
      <c r="G168" s="30" t="s">
        <v>31</v>
      </c>
    </row>
    <row r="169" spans="1:7" ht="24" customHeight="1">
      <c r="A169" s="29" t="s">
        <v>74</v>
      </c>
      <c r="B169" s="28" t="s">
        <v>72</v>
      </c>
      <c r="C169" s="52" t="s">
        <v>166</v>
      </c>
      <c r="D169" s="62" t="s">
        <v>63</v>
      </c>
      <c r="E169" s="73">
        <v>2764.43</v>
      </c>
      <c r="F169" s="49">
        <v>5303549</v>
      </c>
      <c r="G169" s="30" t="s">
        <v>31</v>
      </c>
    </row>
    <row r="170" spans="1:7" ht="24" customHeight="1">
      <c r="A170" s="29" t="s">
        <v>74</v>
      </c>
      <c r="B170" s="28" t="s">
        <v>72</v>
      </c>
      <c r="C170" s="52" t="s">
        <v>166</v>
      </c>
      <c r="D170" s="62" t="s">
        <v>63</v>
      </c>
      <c r="E170" s="73">
        <v>891.75</v>
      </c>
      <c r="F170" s="49">
        <v>5301949</v>
      </c>
      <c r="G170" s="30" t="s">
        <v>31</v>
      </c>
    </row>
    <row r="171" spans="1:7" ht="27" customHeight="1">
      <c r="A171" s="29" t="s">
        <v>153</v>
      </c>
      <c r="B171" s="28">
        <v>99</v>
      </c>
      <c r="C171" s="52" t="s">
        <v>181</v>
      </c>
      <c r="D171" s="62" t="s">
        <v>167</v>
      </c>
      <c r="E171" s="73">
        <v>5830</v>
      </c>
      <c r="F171" s="28">
        <v>39114</v>
      </c>
      <c r="G171" s="37" t="s">
        <v>90</v>
      </c>
    </row>
    <row r="172" spans="1:7" ht="24" customHeight="1">
      <c r="A172" s="52" t="s">
        <v>134</v>
      </c>
      <c r="B172" s="28">
        <v>1544</v>
      </c>
      <c r="C172" s="52" t="s">
        <v>135</v>
      </c>
      <c r="D172" s="62" t="s">
        <v>136</v>
      </c>
      <c r="E172" s="73">
        <v>7731.26</v>
      </c>
      <c r="F172" s="93">
        <v>1854</v>
      </c>
      <c r="G172" s="30" t="s">
        <v>31</v>
      </c>
    </row>
    <row r="173" spans="1:7" ht="24" customHeight="1">
      <c r="A173" s="52" t="s">
        <v>134</v>
      </c>
      <c r="B173" s="28" t="s">
        <v>159</v>
      </c>
      <c r="C173" s="52" t="s">
        <v>158</v>
      </c>
      <c r="D173" s="62"/>
      <c r="E173" s="73">
        <v>333.6</v>
      </c>
      <c r="F173" s="93">
        <v>391837</v>
      </c>
      <c r="G173" s="30" t="s">
        <v>31</v>
      </c>
    </row>
    <row r="174" spans="1:7" ht="24" customHeight="1">
      <c r="A174" s="52" t="s">
        <v>134</v>
      </c>
      <c r="B174" s="28" t="s">
        <v>152</v>
      </c>
      <c r="C174" s="52" t="s">
        <v>166</v>
      </c>
      <c r="D174" s="62" t="s">
        <v>63</v>
      </c>
      <c r="E174" s="73">
        <v>275.22</v>
      </c>
      <c r="F174" s="93">
        <v>391278</v>
      </c>
      <c r="G174" s="30" t="s">
        <v>31</v>
      </c>
    </row>
    <row r="175" spans="1:7" ht="24" customHeight="1">
      <c r="A175" s="53" t="s">
        <v>184</v>
      </c>
      <c r="B175" s="28">
        <v>819</v>
      </c>
      <c r="C175" s="52" t="s">
        <v>121</v>
      </c>
      <c r="D175" s="61" t="s">
        <v>129</v>
      </c>
      <c r="E175" s="73">
        <v>2715.83</v>
      </c>
      <c r="F175" s="93">
        <v>39113</v>
      </c>
      <c r="G175" s="30" t="s">
        <v>31</v>
      </c>
    </row>
    <row r="176" spans="1:7" ht="24" customHeight="1">
      <c r="A176" s="53" t="s">
        <v>184</v>
      </c>
      <c r="B176" s="28" t="s">
        <v>152</v>
      </c>
      <c r="C176" s="52" t="s">
        <v>166</v>
      </c>
      <c r="D176" s="62" t="s">
        <v>63</v>
      </c>
      <c r="E176" s="73">
        <v>43.41</v>
      </c>
      <c r="F176" s="93">
        <v>5304793</v>
      </c>
      <c r="G176" s="30" t="s">
        <v>31</v>
      </c>
    </row>
    <row r="177" spans="1:7" ht="24" customHeight="1">
      <c r="A177" s="53" t="s">
        <v>184</v>
      </c>
      <c r="B177" s="28" t="s">
        <v>152</v>
      </c>
      <c r="C177" s="52" t="s">
        <v>166</v>
      </c>
      <c r="D177" s="62" t="s">
        <v>63</v>
      </c>
      <c r="E177" s="73">
        <v>134.56</v>
      </c>
      <c r="F177" s="93">
        <v>5309406</v>
      </c>
      <c r="G177" s="30" t="s">
        <v>31</v>
      </c>
    </row>
    <row r="178" spans="1:7" ht="24" customHeight="1">
      <c r="A178" s="53" t="s">
        <v>164</v>
      </c>
      <c r="B178" s="28">
        <v>820</v>
      </c>
      <c r="C178" s="52" t="s">
        <v>121</v>
      </c>
      <c r="D178" s="61" t="s">
        <v>129</v>
      </c>
      <c r="E178" s="73">
        <v>671.49</v>
      </c>
      <c r="F178" s="93">
        <v>39113</v>
      </c>
      <c r="G178" s="30" t="s">
        <v>31</v>
      </c>
    </row>
    <row r="179" spans="1:7" ht="24" customHeight="1">
      <c r="A179" s="53" t="s">
        <v>164</v>
      </c>
      <c r="B179" s="28" t="s">
        <v>152</v>
      </c>
      <c r="C179" s="52" t="s">
        <v>166</v>
      </c>
      <c r="D179" s="62" t="s">
        <v>63</v>
      </c>
      <c r="E179" s="73">
        <v>10.73</v>
      </c>
      <c r="F179" s="93">
        <v>5301002</v>
      </c>
      <c r="G179" s="30" t="s">
        <v>31</v>
      </c>
    </row>
    <row r="180" spans="1:7" ht="24" customHeight="1">
      <c r="A180" s="53" t="s">
        <v>164</v>
      </c>
      <c r="B180" s="28" t="s">
        <v>152</v>
      </c>
      <c r="C180" s="52" t="s">
        <v>166</v>
      </c>
      <c r="D180" s="62" t="s">
        <v>63</v>
      </c>
      <c r="E180" s="73">
        <v>33.28</v>
      </c>
      <c r="F180" s="93">
        <v>5301904</v>
      </c>
      <c r="G180" s="30" t="s">
        <v>31</v>
      </c>
    </row>
    <row r="181" spans="1:10" ht="24" customHeight="1">
      <c r="A181" s="53" t="s">
        <v>160</v>
      </c>
      <c r="B181" s="28">
        <v>13088</v>
      </c>
      <c r="C181" s="52" t="s">
        <v>155</v>
      </c>
      <c r="D181" s="61" t="s">
        <v>156</v>
      </c>
      <c r="E181" s="73">
        <v>3021.03</v>
      </c>
      <c r="F181" s="93">
        <v>39113</v>
      </c>
      <c r="G181" s="30" t="s">
        <v>31</v>
      </c>
      <c r="H181" s="34"/>
      <c r="I181" s="34"/>
      <c r="J181" s="14"/>
    </row>
    <row r="182" spans="1:10" ht="24" customHeight="1">
      <c r="A182" s="53" t="s">
        <v>160</v>
      </c>
      <c r="B182" s="28" t="s">
        <v>72</v>
      </c>
      <c r="C182" s="52" t="s">
        <v>166</v>
      </c>
      <c r="D182" s="61" t="s">
        <v>63</v>
      </c>
      <c r="E182" s="73">
        <v>149.68</v>
      </c>
      <c r="F182" s="49">
        <v>5303189</v>
      </c>
      <c r="G182" s="30" t="s">
        <v>31</v>
      </c>
      <c r="H182" s="34"/>
      <c r="I182" s="34"/>
      <c r="J182" s="14"/>
    </row>
    <row r="183" spans="1:10" ht="24" customHeight="1">
      <c r="A183" s="53" t="s">
        <v>160</v>
      </c>
      <c r="B183" s="28" t="s">
        <v>72</v>
      </c>
      <c r="C183" s="52" t="s">
        <v>166</v>
      </c>
      <c r="D183" s="61" t="s">
        <v>63</v>
      </c>
      <c r="E183" s="73">
        <v>48.29</v>
      </c>
      <c r="F183" s="49">
        <v>5306092</v>
      </c>
      <c r="G183" s="30" t="s">
        <v>31</v>
      </c>
      <c r="H183" s="34"/>
      <c r="I183" s="34"/>
      <c r="J183" s="14"/>
    </row>
    <row r="184" spans="1:10" ht="24" customHeight="1">
      <c r="A184" s="53" t="s">
        <v>241</v>
      </c>
      <c r="B184" s="28">
        <v>2233</v>
      </c>
      <c r="C184" s="52" t="s">
        <v>242</v>
      </c>
      <c r="D184" s="61" t="s">
        <v>243</v>
      </c>
      <c r="E184" s="73">
        <v>28200</v>
      </c>
      <c r="F184" s="28">
        <v>39127</v>
      </c>
      <c r="G184" s="30" t="s">
        <v>195</v>
      </c>
      <c r="H184" s="34"/>
      <c r="I184" s="34"/>
      <c r="J184" s="14"/>
    </row>
    <row r="185" spans="1:10" ht="24" customHeight="1">
      <c r="A185" s="53" t="s">
        <v>196</v>
      </c>
      <c r="B185" s="28" t="s">
        <v>72</v>
      </c>
      <c r="C185" s="52" t="s">
        <v>166</v>
      </c>
      <c r="D185" s="61" t="s">
        <v>63</v>
      </c>
      <c r="E185" s="73">
        <v>6.97</v>
      </c>
      <c r="F185" s="49">
        <v>391976</v>
      </c>
      <c r="G185" s="30" t="s">
        <v>195</v>
      </c>
      <c r="H185" s="34"/>
      <c r="I185" s="34"/>
      <c r="J185" s="14"/>
    </row>
    <row r="186" spans="1:10" ht="24" customHeight="1">
      <c r="A186" s="53" t="s">
        <v>244</v>
      </c>
      <c r="B186" s="28" t="s">
        <v>120</v>
      </c>
      <c r="C186" s="52" t="s">
        <v>245</v>
      </c>
      <c r="D186" s="61" t="s">
        <v>246</v>
      </c>
      <c r="E186" s="73">
        <v>30</v>
      </c>
      <c r="F186" s="49">
        <v>5968884</v>
      </c>
      <c r="G186" s="30" t="s">
        <v>247</v>
      </c>
      <c r="H186" s="34"/>
      <c r="I186" s="34"/>
      <c r="J186" s="14"/>
    </row>
    <row r="187" spans="1:10" ht="24" customHeight="1">
      <c r="A187" s="53" t="s">
        <v>249</v>
      </c>
      <c r="B187" s="28">
        <v>253</v>
      </c>
      <c r="C187" s="52" t="s">
        <v>250</v>
      </c>
      <c r="D187" s="61" t="s">
        <v>251</v>
      </c>
      <c r="E187" s="73">
        <v>598</v>
      </c>
      <c r="F187" s="49">
        <v>39127</v>
      </c>
      <c r="G187" s="30" t="s">
        <v>36</v>
      </c>
      <c r="H187" s="34"/>
      <c r="I187" s="34"/>
      <c r="J187" s="14"/>
    </row>
    <row r="188" spans="1:7" ht="17.25" customHeight="1">
      <c r="A188" s="28"/>
      <c r="B188" s="28" t="s">
        <v>141</v>
      </c>
      <c r="C188" s="28" t="s">
        <v>89</v>
      </c>
      <c r="D188" s="28"/>
      <c r="E188" s="70">
        <v>141.9</v>
      </c>
      <c r="F188" s="28">
        <v>11223</v>
      </c>
      <c r="G188" s="37" t="s">
        <v>140</v>
      </c>
    </row>
    <row r="189" spans="1:7" ht="17.25" customHeight="1">
      <c r="A189" s="32"/>
      <c r="B189" s="39"/>
      <c r="C189" s="33"/>
      <c r="D189" s="63"/>
      <c r="E189" s="91">
        <f>SUM(E159:E188)</f>
        <v>320245.12999999995</v>
      </c>
      <c r="F189" s="39"/>
      <c r="G189" s="40"/>
    </row>
    <row r="190" spans="1:7" ht="17.25" customHeight="1">
      <c r="A190" s="28"/>
      <c r="B190" s="28" t="s">
        <v>141</v>
      </c>
      <c r="C190" s="28" t="s">
        <v>89</v>
      </c>
      <c r="D190" s="28"/>
      <c r="E190" s="70">
        <v>141.9</v>
      </c>
      <c r="F190" s="28">
        <v>11223</v>
      </c>
      <c r="G190" s="37" t="s">
        <v>140</v>
      </c>
    </row>
    <row r="191" spans="1:7" ht="18" customHeight="1">
      <c r="A191" s="132"/>
      <c r="B191" s="132"/>
      <c r="C191" s="132"/>
      <c r="D191" s="85"/>
      <c r="E191" s="86">
        <f>E190+E189+E158+E152+E115+E106+E57+E51</f>
        <v>548526.8700000001</v>
      </c>
      <c r="F191" s="41"/>
      <c r="G191" s="42"/>
    </row>
    <row r="192" spans="1:6" ht="15">
      <c r="A192" s="24"/>
      <c r="B192" s="24"/>
      <c r="C192" s="24"/>
      <c r="D192" s="24"/>
      <c r="E192" s="75"/>
      <c r="F192" s="26"/>
    </row>
    <row r="193" spans="1:6" ht="15">
      <c r="A193" s="24"/>
      <c r="B193" s="24"/>
      <c r="C193" s="24"/>
      <c r="D193" s="24"/>
      <c r="E193" s="25"/>
      <c r="F193" s="26"/>
    </row>
    <row r="194" spans="1:6" ht="15">
      <c r="A194" s="24"/>
      <c r="B194" s="24"/>
      <c r="C194" s="24"/>
      <c r="D194" s="24"/>
      <c r="E194" s="25"/>
      <c r="F194" s="26"/>
    </row>
    <row r="195" spans="1:6" ht="15">
      <c r="A195" s="24"/>
      <c r="B195" s="24"/>
      <c r="C195" s="24"/>
      <c r="D195" s="24"/>
      <c r="E195" s="25" t="e">
        <f>E191-E190-#REF!-E167-E166-E165-E164-E163-E162</f>
        <v>#REF!</v>
      </c>
      <c r="F195" s="26"/>
    </row>
    <row r="196" spans="1:6" ht="15">
      <c r="A196" s="24"/>
      <c r="B196" s="24"/>
      <c r="C196" s="24"/>
      <c r="D196" s="24"/>
      <c r="E196" s="25" t="e">
        <f>#REF!-E195+#REF!-#REF!</f>
        <v>#REF!</v>
      </c>
      <c r="F196" s="26"/>
    </row>
    <row r="197" spans="1:6" ht="15">
      <c r="A197" s="24"/>
      <c r="B197" s="24"/>
      <c r="C197" s="24"/>
      <c r="D197" s="24"/>
      <c r="E197" s="25"/>
      <c r="F197" s="26"/>
    </row>
    <row r="198" spans="1:6" ht="15">
      <c r="A198" s="24"/>
      <c r="B198" s="24"/>
      <c r="C198" s="24"/>
      <c r="D198" s="24"/>
      <c r="E198" s="25"/>
      <c r="F198" s="26"/>
    </row>
    <row r="199" spans="1:6" ht="15">
      <c r="A199" s="24"/>
      <c r="B199" s="24"/>
      <c r="C199" s="24"/>
      <c r="D199" s="24"/>
      <c r="E199" s="25"/>
      <c r="F199" s="26"/>
    </row>
    <row r="200" spans="1:6" ht="15">
      <c r="A200" s="24"/>
      <c r="B200" s="24"/>
      <c r="C200" s="24"/>
      <c r="D200" s="24"/>
      <c r="E200" s="25"/>
      <c r="F200" s="26"/>
    </row>
    <row r="201" spans="1:6" ht="15">
      <c r="A201" s="24"/>
      <c r="B201" s="24"/>
      <c r="C201" s="24"/>
      <c r="D201" s="24"/>
      <c r="E201" s="25"/>
      <c r="F201" s="26"/>
    </row>
    <row r="202" spans="1:6" ht="15">
      <c r="A202" s="24"/>
      <c r="B202" s="24"/>
      <c r="C202" s="24"/>
      <c r="D202" s="24"/>
      <c r="E202" s="25"/>
      <c r="F202" s="26"/>
    </row>
    <row r="203" spans="1:6" ht="15">
      <c r="A203" s="24"/>
      <c r="B203" s="24"/>
      <c r="C203" s="24"/>
      <c r="D203" s="24"/>
      <c r="E203" s="25"/>
      <c r="F203" s="26"/>
    </row>
    <row r="204" spans="1:6" ht="15">
      <c r="A204" s="24"/>
      <c r="B204" s="24"/>
      <c r="C204" s="24"/>
      <c r="D204" s="24"/>
      <c r="E204" s="25"/>
      <c r="F204" s="26"/>
    </row>
    <row r="205" spans="1:6" ht="15">
      <c r="A205" s="24"/>
      <c r="B205" s="24"/>
      <c r="C205" s="24"/>
      <c r="D205" s="24"/>
      <c r="E205" s="25"/>
      <c r="F205" s="26"/>
    </row>
    <row r="206" spans="1:6" ht="15">
      <c r="A206" s="24"/>
      <c r="B206" s="24"/>
      <c r="C206" s="24"/>
      <c r="D206" s="96"/>
      <c r="E206" s="25"/>
      <c r="F206" s="26"/>
    </row>
    <row r="207" spans="1:6" ht="15">
      <c r="A207" s="24"/>
      <c r="B207" s="24"/>
      <c r="C207" s="24"/>
      <c r="D207" s="95"/>
      <c r="E207" s="25"/>
      <c r="F207" s="26"/>
    </row>
    <row r="208" spans="1:6" ht="15">
      <c r="A208" s="24"/>
      <c r="B208" s="24"/>
      <c r="C208" s="24"/>
      <c r="D208" s="95"/>
      <c r="E208" s="25"/>
      <c r="F208" s="26"/>
    </row>
    <row r="209" spans="1:6" ht="15">
      <c r="A209" s="24"/>
      <c r="B209" s="24"/>
      <c r="C209" s="24"/>
      <c r="D209" s="98"/>
      <c r="E209" s="97"/>
      <c r="F209" s="26"/>
    </row>
    <row r="210" spans="1:6" ht="15">
      <c r="A210" s="24"/>
      <c r="B210" s="24"/>
      <c r="C210" s="24"/>
      <c r="D210" s="95"/>
      <c r="E210" s="25"/>
      <c r="F210" s="26"/>
    </row>
    <row r="211" spans="1:6" ht="15">
      <c r="A211" s="24"/>
      <c r="B211" s="24"/>
      <c r="C211" s="24"/>
      <c r="D211" s="95"/>
      <c r="E211" s="25"/>
      <c r="F211" s="26"/>
    </row>
    <row r="212" spans="1:6" ht="15">
      <c r="A212" s="24"/>
      <c r="B212" s="24"/>
      <c r="C212" s="24"/>
      <c r="D212" s="24"/>
      <c r="E212" s="97"/>
      <c r="F212" s="26"/>
    </row>
    <row r="213" spans="1:6" ht="15">
      <c r="A213" s="24"/>
      <c r="B213" s="24"/>
      <c r="C213" s="24"/>
      <c r="D213" s="24"/>
      <c r="E213" s="25"/>
      <c r="F213" s="26"/>
    </row>
    <row r="214" spans="1:6" ht="15">
      <c r="A214" s="24"/>
      <c r="B214" s="24"/>
      <c r="C214" s="24"/>
      <c r="D214" s="24"/>
      <c r="E214" s="25"/>
      <c r="F214" s="26"/>
    </row>
    <row r="215" spans="1:6" ht="15">
      <c r="A215" s="24"/>
      <c r="B215" s="24"/>
      <c r="C215" s="24"/>
      <c r="D215" s="24"/>
      <c r="E215" s="97"/>
      <c r="F215" s="26"/>
    </row>
    <row r="216" spans="1:6" ht="15">
      <c r="A216" s="24"/>
      <c r="B216" s="24"/>
      <c r="C216" s="24"/>
      <c r="D216" s="24"/>
      <c r="E216" s="25"/>
      <c r="F216" s="26"/>
    </row>
    <row r="217" spans="1:6" ht="15">
      <c r="A217" s="24"/>
      <c r="B217" s="24"/>
      <c r="C217" s="24"/>
      <c r="D217" s="24"/>
      <c r="E217" s="25"/>
      <c r="F217" s="26"/>
    </row>
    <row r="218" spans="1:6" ht="15">
      <c r="A218" s="24"/>
      <c r="B218" s="24"/>
      <c r="C218" s="24"/>
      <c r="D218" s="24"/>
      <c r="E218" s="97"/>
      <c r="F218" s="26"/>
    </row>
    <row r="219" spans="1:6" ht="15">
      <c r="A219" s="24"/>
      <c r="B219" s="24"/>
      <c r="C219" s="24"/>
      <c r="D219" s="24"/>
      <c r="E219" s="25"/>
      <c r="F219" s="26"/>
    </row>
    <row r="220" spans="1:6" ht="15">
      <c r="A220" s="24"/>
      <c r="B220" s="24"/>
      <c r="C220" s="24"/>
      <c r="D220" s="24"/>
      <c r="E220" s="25"/>
      <c r="F220" s="26"/>
    </row>
    <row r="221" ht="15">
      <c r="E221" s="99"/>
    </row>
    <row r="222" ht="15">
      <c r="E222" s="94"/>
    </row>
    <row r="223" ht="15">
      <c r="E223" s="94"/>
    </row>
    <row r="224" ht="15">
      <c r="E224" s="94"/>
    </row>
    <row r="225" ht="15">
      <c r="E225" s="99"/>
    </row>
    <row r="226" ht="15">
      <c r="E226" s="94"/>
    </row>
  </sheetData>
  <autoFilter ref="A1:G191"/>
  <mergeCells count="1">
    <mergeCell ref="A191:C191"/>
  </mergeCells>
  <printOptions/>
  <pageMargins left="0.5118110236220472" right="0.5118110236220472" top="0.3937007874015748" bottom="0.3937007874015748" header="0.31496062992125984" footer="0.31496062992125984"/>
  <pageSetup horizontalDpi="1200" verticalDpi="1200" orientation="portrait" paperSize="9" scale="71" r:id="rId1"/>
  <rowBreaks count="5" manualBreakCount="5">
    <brk id="47" max="16383" man="1"/>
    <brk id="99" max="16383" man="1"/>
    <brk id="135" max="16383" man="1"/>
    <brk id="158" max="16383" man="1"/>
    <brk id="1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Gerente Financeiro Santa Casa de Misericórdia de Guara</cp:lastModifiedBy>
  <cp:lastPrinted>2024-01-17T10:47:15Z</cp:lastPrinted>
  <dcterms:created xsi:type="dcterms:W3CDTF">2015-02-24T11:41:13Z</dcterms:created>
  <dcterms:modified xsi:type="dcterms:W3CDTF">2024-02-13T11:50:42Z</dcterms:modified>
  <cp:category/>
  <cp:version/>
  <cp:contentType/>
  <cp:contentStatus/>
</cp:coreProperties>
</file>