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/>
  <bookViews>
    <workbookView xWindow="65416" yWindow="65416" windowWidth="29040" windowHeight="15840" activeTab="0"/>
  </bookViews>
  <sheets>
    <sheet name="anexo " sheetId="23" r:id="rId1"/>
    <sheet name="01 a 13" sheetId="24" r:id="rId2"/>
    <sheet name="anexo  14 a 31" sheetId="25" r:id="rId3"/>
    <sheet name="14 a 31" sheetId="26" r:id="rId4"/>
  </sheets>
  <definedNames>
    <definedName name="_xlnm._FilterDatabase" localSheetId="1" hidden="1">'01 a 13'!$A$1:$G$111</definedName>
    <definedName name="_xlnm._FilterDatabase" localSheetId="3" hidden="1">'14 a 31'!$A$1:$G$138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Mariana Rodrigues</author>
  </authors>
  <commentList>
    <comment ref="F40" authorId="0">
      <text>
        <r>
          <rPr>
            <b/>
            <sz val="9"/>
            <rFont val="Segoe UI"/>
            <family val="2"/>
          </rPr>
          <t>Mariana Rodrigues:</t>
        </r>
        <r>
          <rPr>
            <sz val="9"/>
            <rFont val="Segoe UI"/>
            <family val="2"/>
          </rPr>
          <t xml:space="preserve">
1.576,14 conta 67034
2.282,90conta 4228</t>
        </r>
      </text>
    </comment>
  </commentList>
</comments>
</file>

<file path=xl/comments3.xml><?xml version="1.0" encoding="utf-8"?>
<comments xmlns="http://schemas.openxmlformats.org/spreadsheetml/2006/main">
  <authors>
    <author>Mariana Rodrigues</author>
  </authors>
  <commentList>
    <comment ref="F40" authorId="0">
      <text>
        <r>
          <rPr>
            <b/>
            <sz val="9"/>
            <rFont val="Segoe UI"/>
            <family val="2"/>
          </rPr>
          <t>Mariana Rodrigues:</t>
        </r>
        <r>
          <rPr>
            <sz val="9"/>
            <rFont val="Segoe UI"/>
            <family val="2"/>
          </rPr>
          <t xml:space="preserve">
1.196,53 conta 67034
2.114,31 
conta 4228</t>
        </r>
      </text>
    </comment>
  </commentList>
</comments>
</file>

<file path=xl/comments4.xml><?xml version="1.0" encoding="utf-8"?>
<comments xmlns="http://schemas.openxmlformats.org/spreadsheetml/2006/main">
  <authors>
    <author>Mariana Rodrigues</author>
  </authors>
  <commentList>
    <comment ref="E17" authorId="0">
      <text>
        <r>
          <rPr>
            <b/>
            <sz val="9"/>
            <rFont val="Segoe UI"/>
            <family val="2"/>
          </rPr>
          <t>Mariana Rodrigues:</t>
        </r>
        <r>
          <rPr>
            <sz val="9"/>
            <rFont val="Segoe UI"/>
            <family val="2"/>
          </rPr>
          <t xml:space="preserve">
10 exames
</t>
        </r>
      </text>
    </comment>
  </commentList>
</comments>
</file>

<file path=xl/sharedStrings.xml><?xml version="1.0" encoding="utf-8"?>
<sst xmlns="http://schemas.openxmlformats.org/spreadsheetml/2006/main" count="1297" uniqueCount="273">
  <si>
    <t>DEMONSTRATIVO INTEGRAL DAS RECEITAS E DESPESAS</t>
  </si>
  <si>
    <t>CNPJ:</t>
  </si>
  <si>
    <t>ENDEREÇO E CEP:</t>
  </si>
  <si>
    <t>CPF:</t>
  </si>
  <si>
    <t>EXERCÍCIO:</t>
  </si>
  <si>
    <t>DOCUMENTO</t>
  </si>
  <si>
    <t>DATA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</si>
  <si>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</si>
  <si>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</si>
  <si>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</si>
  <si>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</si>
  <si>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</si>
  <si>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</si>
  <si>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</si>
  <si>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(B) REPASSES PÚBLICOS NO EXERCÍCIO</t>
  </si>
  <si>
    <t>(E) TOTAL DE RECURSOS (A + B + C + D)</t>
  </si>
  <si>
    <t>(G) TOTAL DE RECURSOS DISPONÍVEIS NO EXERCÍCIO (E + F)</t>
  </si>
  <si>
    <t>(C) RECEITAS COM APLICAÇÕES FINANCEIRAS DOS REPASSES PÚBLICOS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</si>
  <si>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</si>
  <si>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</si>
  <si>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</si>
  <si>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</si>
  <si>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</si>
  <si>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</si>
  <si>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</si>
  <si>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</si>
  <si>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Recursos Humanos (5)</t>
  </si>
  <si>
    <t>Recursos Humanos (6)</t>
  </si>
  <si>
    <t>Medicamentos</t>
  </si>
  <si>
    <t>Gêneros alimentícios</t>
  </si>
  <si>
    <t>Outros materiais de consumo</t>
  </si>
  <si>
    <t>Outros serviços de terceiros</t>
  </si>
  <si>
    <t>Locação de imóveis</t>
  </si>
  <si>
    <t>Bens e materiais permanentes</t>
  </si>
  <si>
    <t>Obras</t>
  </si>
  <si>
    <t>Despesas Financeiras e bancárias</t>
  </si>
  <si>
    <t>Outras despesas</t>
  </si>
  <si>
    <t>TOTAL</t>
  </si>
  <si>
    <t>Combustível</t>
  </si>
  <si>
    <t>Utilidades públicas (7)</t>
  </si>
  <si>
    <t>Locações diversas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</si>
  <si>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</si>
  <si>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</si>
  <si>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</si>
  <si>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</si>
  <si>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</si>
  <si>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</si>
  <si>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Serviços médicos (*)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</si>
  <si>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</si>
  <si>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</si>
  <si>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</si>
  <si>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</si>
  <si>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</si>
  <si>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Presidente</t>
  </si>
  <si>
    <t>CONTRATO DE GESTÃO</t>
  </si>
  <si>
    <t>CONTRATANTE</t>
  </si>
  <si>
    <t>CONTRATADA</t>
  </si>
  <si>
    <t>ENTIDADE GERENCIADA (*):</t>
  </si>
  <si>
    <t>RESPONSÁVEL PELA ORGANIZAÇÃO SOCIAL:</t>
  </si>
  <si>
    <t>ORIGEM DOS RECURSOS (1)</t>
  </si>
  <si>
    <t>Municipal</t>
  </si>
  <si>
    <t>OBJETO DO CONTRATO DE GESTÃO:</t>
  </si>
  <si>
    <t>Praça Dr Botelho Egas, 11 - Centro - Guararema -SP CEP: 08900-000</t>
  </si>
  <si>
    <t>48.517.932/0001-32</t>
  </si>
  <si>
    <t>Centro de Especialidades de Saúde e Apoio à População</t>
  </si>
  <si>
    <t>Santa Casa de Misericórdia de Guararema</t>
  </si>
  <si>
    <t>Prefeitura Municipal de Guararema</t>
  </si>
  <si>
    <t>(D) OUTRAS RECEITAS DECORRENTES DA EXECUÇÃO DO AJUSTE (3)</t>
  </si>
  <si>
    <t>NF</t>
  </si>
  <si>
    <t>Especificação</t>
  </si>
  <si>
    <t>VALOR APLICADO</t>
  </si>
  <si>
    <t>Nº. CHEQUE</t>
  </si>
  <si>
    <t>darf</t>
  </si>
  <si>
    <t>Serviço de Diagnóstico por Imagem</t>
  </si>
  <si>
    <t>Serviço de Fisioterapia</t>
  </si>
  <si>
    <t>recibo</t>
  </si>
  <si>
    <t>gps</t>
  </si>
  <si>
    <t>grf</t>
  </si>
  <si>
    <t>Fundo de Garantia por tempo de Serviço</t>
  </si>
  <si>
    <t>Serviço de Oftalmologia</t>
  </si>
  <si>
    <t>Serviço de Otorrinolaringologia</t>
  </si>
  <si>
    <t>Mourão e Buzzato Médicos Associados Ltda</t>
  </si>
  <si>
    <t>Serviço de Urologia</t>
  </si>
  <si>
    <t>Serviços Administrativos</t>
  </si>
  <si>
    <t>Serviço de Cardiologia</t>
  </si>
  <si>
    <t>Serviços de Enfermagem</t>
  </si>
  <si>
    <t xml:space="preserve">Serviços de Laboratório </t>
  </si>
  <si>
    <t>Diagnósticos da América S.A</t>
  </si>
  <si>
    <t>extrato</t>
  </si>
  <si>
    <t>Banco Bradesco S.A</t>
  </si>
  <si>
    <t>Serviços médicos</t>
  </si>
  <si>
    <t>Recursos humanos(5)</t>
  </si>
  <si>
    <t>12 meses</t>
  </si>
  <si>
    <t>DEMONSTRATIVO DOS RECURSOS DISPONÍVEIS NO EXERCÍCIO</t>
  </si>
  <si>
    <t>(M) VALOR AUTORIZADO PARA APLICAÇÃO NO EXERCÍCIO SEGUINTE (K-L)</t>
  </si>
  <si>
    <t>DEMONSTRATIVO DAS DESPESAS INCORRIDAS NO EXERCÍCIO</t>
  </si>
  <si>
    <t>Serviço de Neurologia</t>
  </si>
  <si>
    <t>Material Médico e Hospitalar(*)</t>
  </si>
  <si>
    <t>ANEXO 8</t>
  </si>
  <si>
    <t>REPASSE AO TERCEIRO SETOR</t>
  </si>
  <si>
    <t>(F) RECURSOS PRÓPRIOS DA ORGANIZAÇÃO SOCIAL</t>
  </si>
  <si>
    <t>(3) Receitas com estacionamento, aluguéis entre outras.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</si>
  <si>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</si>
  <si>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Contratante.</t>
  </si>
  <si>
    <t xml:space="preserve"> </t>
  </si>
  <si>
    <t>Serviço de Dermatologia</t>
  </si>
  <si>
    <t>Clinica Médica Lira e Folegatti Ltda</t>
  </si>
  <si>
    <t>Gianneschi  &amp; Nogueira Ltda</t>
  </si>
  <si>
    <t>Moreno Médicos Associados Ltda</t>
  </si>
  <si>
    <t>Serviços adm/fisio/enf/transporte</t>
  </si>
  <si>
    <t>TOTAL DE DESPESAS PAGAS NESTE EXERCÍCIO (R$)                                                      J = (H + I)</t>
  </si>
  <si>
    <t>Contrato de Gestão nº 01/2020</t>
  </si>
  <si>
    <t>Gerenciamento dos serviços do ambulatório de Especialidades no Centro de especialidades de saúde e apoio a população – CESAP.</t>
  </si>
  <si>
    <t>Serviço de Regulação</t>
  </si>
  <si>
    <t>Davi E F DE Oliveira Serviços Médicos Eireli</t>
  </si>
  <si>
    <t>Cooperativa Odontológica de Jacarei</t>
  </si>
  <si>
    <t>até 13/01/2021</t>
  </si>
  <si>
    <t>fatura</t>
  </si>
  <si>
    <t>NTOR Clinica Medica Ltda</t>
  </si>
  <si>
    <t>Termo Aditamento nº 03</t>
  </si>
  <si>
    <t>até 13/01/2022</t>
  </si>
  <si>
    <t>Termo Aditamento nº 01</t>
  </si>
  <si>
    <t>05.764.851/0001-24</t>
  </si>
  <si>
    <t>01.611.226/0001-91</t>
  </si>
  <si>
    <t>20.414.807/0001-88</t>
  </si>
  <si>
    <t>31.175.750/0001-28</t>
  </si>
  <si>
    <t>20.611.957/0001-81</t>
  </si>
  <si>
    <t>33.378.243/0001-17</t>
  </si>
  <si>
    <t>16.893.341/0001-73</t>
  </si>
  <si>
    <t>10.221.686/0001-02</t>
  </si>
  <si>
    <t>Serviço de Fisio/laboratório</t>
  </si>
  <si>
    <t>Transguara Transporte e Locação Ltda Epp</t>
  </si>
  <si>
    <t>02.668.680/0001-41</t>
  </si>
  <si>
    <t>07.149.505/0001-61</t>
  </si>
  <si>
    <t>61.486.650/0634-28</t>
  </si>
  <si>
    <t>Termo Aditamento nº 04</t>
  </si>
  <si>
    <t>Despesas Financeiras</t>
  </si>
  <si>
    <t>Extrato</t>
  </si>
  <si>
    <t>Kaprinter Comércio Serviço e Locação de Equipamaneto</t>
  </si>
  <si>
    <t>Termo Aditivo nº 05</t>
  </si>
  <si>
    <t>(A) SALDO DO EXERCÍCIO ANTERIOR</t>
  </si>
  <si>
    <t>Termo de Aditamento nº 07</t>
  </si>
  <si>
    <t>Serviço de Infectologia</t>
  </si>
  <si>
    <t>37.266.019/0001-94</t>
  </si>
  <si>
    <t>Pro Infecto Serviços Médicos Ltda</t>
  </si>
  <si>
    <t>F.Rodrigues Seg do Trab Me</t>
  </si>
  <si>
    <t>Termo de Aditamento nº 08</t>
  </si>
  <si>
    <t>até 13/01/2023</t>
  </si>
  <si>
    <t>DARF</t>
  </si>
  <si>
    <t>Exame Ecocardiograma</t>
  </si>
  <si>
    <t>Serviço de Pneumologista</t>
  </si>
  <si>
    <t>Madeu e Faraco Serviços Médicos Ltda</t>
  </si>
  <si>
    <t>11.246.809/0001-14</t>
  </si>
  <si>
    <t>Serviço oftalmologia /    auto refrator</t>
  </si>
  <si>
    <t>ISSQN</t>
  </si>
  <si>
    <t>BOLETO</t>
  </si>
  <si>
    <t>Exame Espirometria</t>
  </si>
  <si>
    <t>Termo de Aditamento nº 09</t>
  </si>
  <si>
    <t>Noseap Fisioterapia Eireli</t>
  </si>
  <si>
    <t>37.556.641/0001-37</t>
  </si>
  <si>
    <t>Exame Eletroencefalograma</t>
  </si>
  <si>
    <t>Ferrari e Pwa Serviços Médicos S/S</t>
  </si>
  <si>
    <t xml:space="preserve">Documento de Arrecadação de Receitas Federais </t>
  </si>
  <si>
    <t>46.763.138/0001-43</t>
  </si>
  <si>
    <t>68.295.880/0001-04</t>
  </si>
  <si>
    <t>Locação diversas</t>
  </si>
  <si>
    <t>Termo de Aditamento nº 10</t>
  </si>
  <si>
    <t>00.531.736/0001-96</t>
  </si>
  <si>
    <t>Serviço Higiene</t>
  </si>
  <si>
    <t>Termo de Aditamento nº 11</t>
  </si>
  <si>
    <t>até 13/01/2024</t>
  </si>
  <si>
    <t>O signatário, na qualidade de representante da Santa Casa de Misericórdia de Guararem vem indicar, na forma abaixo detalhada, as despesas incorridas e pagas no exercício/2023 bem como as despesas a pagar no exercício seguinte.</t>
  </si>
  <si>
    <t>Maksud Cardiologia Diagnóstica e Terapeutica Ltda</t>
  </si>
  <si>
    <t>J Dib Clinica Médica Ltda Me</t>
  </si>
  <si>
    <t>22.960.973/0001-05</t>
  </si>
  <si>
    <t>Exame Eletroneuromiografia</t>
  </si>
  <si>
    <t>Serviço Endocrinologista</t>
  </si>
  <si>
    <t>Medclin Jacarei S/C Ltda</t>
  </si>
  <si>
    <t>05.322.442/0001-78</t>
  </si>
  <si>
    <t>serv administrativo/enfermagem/higiene</t>
  </si>
  <si>
    <t>UltraSom Equipamanetos Médicos Ltda</t>
  </si>
  <si>
    <t>Serviço Diagnóstico por Imagem</t>
  </si>
  <si>
    <t>serviço médicos especialidades</t>
  </si>
  <si>
    <t xml:space="preserve">Outros serviços de terceiros </t>
  </si>
  <si>
    <t>Serviço dermatologia</t>
  </si>
  <si>
    <t>Termo de Aditamento nº 12</t>
  </si>
  <si>
    <t>Termo de Aditamento nº 06</t>
  </si>
  <si>
    <t>15.021.981/0001-20</t>
  </si>
  <si>
    <t>Copolfood Com Prod Alimentícios Ltda</t>
  </si>
  <si>
    <t>12.799.986/0001-90</t>
  </si>
  <si>
    <t>43.231.645/0001-48</t>
  </si>
  <si>
    <t>Comercial de Alimentos Caetano Ltda</t>
  </si>
  <si>
    <t>10.454.303/0001-38</t>
  </si>
  <si>
    <t>19.043.440/0002-35</t>
  </si>
  <si>
    <t>Comercial de Alimentos AMRM Eireli</t>
  </si>
  <si>
    <t>31.365.558/0001-02</t>
  </si>
  <si>
    <t>Camila Yukie Goto</t>
  </si>
  <si>
    <t>Alexandre Marques</t>
  </si>
  <si>
    <t>284.896.558-47</t>
  </si>
  <si>
    <t>pendente</t>
  </si>
  <si>
    <t>medicamento</t>
  </si>
  <si>
    <t>material médico hospitalar</t>
  </si>
  <si>
    <t>08.231.734/0001-93</t>
  </si>
  <si>
    <t>Unomed Comércio de Materiais Hospitalares Eireli</t>
  </si>
  <si>
    <t>gêneros alimentícios (parcial)</t>
  </si>
  <si>
    <t xml:space="preserve">gêneros alimentícios </t>
  </si>
  <si>
    <t>Nova Mega G Atacadista de Alimentos S.A</t>
  </si>
  <si>
    <t>Serviço de audiometria</t>
  </si>
  <si>
    <t>A. P. R. Grilo Serviços Fonoaudiologicos Me</t>
  </si>
  <si>
    <t>31.481.186/0001-71</t>
  </si>
  <si>
    <t>Cipax Medicina Diagnóstica Ltda</t>
  </si>
  <si>
    <t>50.011.949/0001-65</t>
  </si>
  <si>
    <t>24.470.969/0001-94</t>
  </si>
  <si>
    <t>Termo de Aditamento nº 13</t>
  </si>
  <si>
    <t>Tanby Comércio de Papeis Ltda</t>
  </si>
  <si>
    <t>65.069.593/0001-98</t>
  </si>
  <si>
    <t>medicamento (parcial)</t>
  </si>
  <si>
    <t>boleto</t>
  </si>
  <si>
    <t>Sindicato dos Enfermeiros do Est e São Paulo</t>
  </si>
  <si>
    <t>52.169.117/0001-05</t>
  </si>
  <si>
    <t>934202/ 64324827</t>
  </si>
  <si>
    <t>Ticket Serviços S.A</t>
  </si>
  <si>
    <t>47.866.934/0001-74</t>
  </si>
  <si>
    <t>Melhor Gas Distribuidora Ltda Epp</t>
  </si>
  <si>
    <t>48.100.176/0002-22</t>
  </si>
  <si>
    <t>serviço administrativos</t>
  </si>
  <si>
    <t>Telefonica Brasil S.a</t>
  </si>
  <si>
    <t>02.558.157/0001-62</t>
  </si>
  <si>
    <t>Utilidade pública</t>
  </si>
  <si>
    <t>Galdino A. Siqueira Filho Padaria Me</t>
  </si>
  <si>
    <t>07.556.205/0001-05</t>
  </si>
  <si>
    <t>Supermed Com Imp de Prod Med e Hospit Ltda</t>
  </si>
  <si>
    <t>11.206.099/00004-41</t>
  </si>
  <si>
    <t>Med CENTER Comercial Ltda</t>
  </si>
  <si>
    <t>00.874.929/0001-40</t>
  </si>
  <si>
    <t>Comercial Cirurgica Rio Clarense Ltda</t>
  </si>
  <si>
    <t>67.729.178/0004-91</t>
  </si>
  <si>
    <t>Minerva S.A</t>
  </si>
  <si>
    <t>67.620.377/0051-83</t>
  </si>
  <si>
    <t>19.043.40/0002-35</t>
  </si>
  <si>
    <t>Centroeste Carnes e Derivados Ltda</t>
  </si>
  <si>
    <t>03.802.108/0001-96</t>
  </si>
  <si>
    <t>Sales Distribuidora Ltda</t>
  </si>
  <si>
    <t>47.978.428/0001-77</t>
  </si>
  <si>
    <t>Sistema de Serv RB Quality Com de Embalagens Ltda</t>
  </si>
  <si>
    <t>08.189.587/0001-30</t>
  </si>
  <si>
    <t>Lider Vale Produtos e Equip para Limpeza toda</t>
  </si>
  <si>
    <t>02.947.234/0001-76</t>
  </si>
  <si>
    <t>Reval Atacado de Papelaria Ltda</t>
  </si>
  <si>
    <t>52.434.156/0001-84</t>
  </si>
  <si>
    <t>Serviços fisioterapia</t>
  </si>
  <si>
    <t>A R Ortiz Comércio e Manutenção de Equipamentos</t>
  </si>
  <si>
    <t>Futura Comércio de Produtos Médicos e Hosptalares Ltda</t>
  </si>
  <si>
    <t>UltraSom Equipamentos Médicos Ltda</t>
  </si>
  <si>
    <t>1915.</t>
  </si>
  <si>
    <t>Termo de Aditamento nº 14</t>
  </si>
  <si>
    <t>Guararema, 01 de março de 2024.</t>
  </si>
  <si>
    <t>Transf. Bancária nº6147242 constante do Extrato</t>
  </si>
  <si>
    <t>Transf. Bancária nº 1904076 constante do Extrato</t>
  </si>
  <si>
    <t>Transf. Bancária nº 4287938 constante do Extrato</t>
  </si>
  <si>
    <t>até 13/01/2025</t>
  </si>
  <si>
    <t>O signatário, na qualidade de representante da Santa Casa de Misericórdia de Guararem vem indicar, na forma abaixo detalhada, as despesas incorridas e pagas no exercício/2024 bem como as despesas a pagar no exercício seguinte.</t>
  </si>
  <si>
    <t>Funcionarios Santa Casa de Misericórdia de Guararema</t>
  </si>
  <si>
    <t>852056/ 65239214</t>
  </si>
  <si>
    <t>TPG Transporte de passageiros</t>
  </si>
  <si>
    <t>Viação Jacarei Ltda</t>
  </si>
  <si>
    <t>50.479.476/0001-25</t>
  </si>
  <si>
    <t>Via Nova Serviços Eirelli</t>
  </si>
  <si>
    <t>01.178.287/0001-07</t>
  </si>
  <si>
    <t>TPG Transporte de passageiros Ltda</t>
  </si>
  <si>
    <t>33.650.589/0001-22</t>
  </si>
  <si>
    <t>MOGI Passes Commércio de Bilhetes Eletronicos Ltda</t>
  </si>
  <si>
    <t>07.715.946/0001-83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</si>
</sst>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(&quot;R$&quot;* #,##0.00_);_(&quot;R$&quot;* \(#,##0.00\);_(&quot;R$&quot;* &quot;-&quot;??_);_(@_)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Calibri"/>
      <family val="2"/>
    </font>
    <font>
      <b/>
      <sz val="9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0"/>
      <color rgb="FFFF0000"/>
      <name val="Arial"/>
      <family val="2"/>
    </font>
    <font>
      <b/>
      <sz val="10"/>
      <color rgb="FFFF0000"/>
      <name val="Arial Narrow"/>
      <family val="2"/>
    </font>
    <font>
      <sz val="9"/>
      <color rgb="FFFF0000"/>
      <name val="Arial Narrow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8" fillId="0" borderId="1" xfId="0" applyFont="1" applyBorder="1" applyAlignment="1">
      <alignment wrapText="1"/>
    </xf>
    <xf numFmtId="0" fontId="6" fillId="0" borderId="2" xfId="0" applyFont="1" applyBorder="1"/>
    <xf numFmtId="0" fontId="6" fillId="0" borderId="0" xfId="0" applyFont="1"/>
    <xf numFmtId="0" fontId="3" fillId="0" borderId="0" xfId="0" applyFont="1"/>
    <xf numFmtId="0" fontId="7" fillId="0" borderId="0" xfId="0" applyFont="1"/>
    <xf numFmtId="0" fontId="3" fillId="0" borderId="0" xfId="0" applyFont="1" applyAlignment="1">
      <alignment horizontal="left" wrapText="1"/>
    </xf>
    <xf numFmtId="0" fontId="4" fillId="0" borderId="1" xfId="0" applyFont="1" applyBorder="1"/>
    <xf numFmtId="4" fontId="0" fillId="0" borderId="0" xfId="0" applyNumberFormat="1"/>
    <xf numFmtId="164" fontId="0" fillId="0" borderId="0" xfId="0" applyNumberFormat="1"/>
    <xf numFmtId="14" fontId="4" fillId="0" borderId="1" xfId="0" applyNumberFormat="1" applyFont="1" applyBorder="1"/>
    <xf numFmtId="164" fontId="4" fillId="0" borderId="1" xfId="20" applyFont="1" applyBorder="1"/>
    <xf numFmtId="164" fontId="4" fillId="0" borderId="1" xfId="0" applyNumberFormat="1" applyFont="1" applyBorder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11" fillId="0" borderId="1" xfId="0" applyFont="1" applyBorder="1"/>
    <xf numFmtId="4" fontId="11" fillId="0" borderId="1" xfId="0" applyNumberFormat="1" applyFont="1" applyBorder="1"/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164" fontId="14" fillId="0" borderId="0" xfId="0" applyNumberFormat="1" applyFont="1"/>
    <xf numFmtId="0" fontId="13" fillId="0" borderId="0" xfId="0" applyFont="1"/>
    <xf numFmtId="0" fontId="15" fillId="0" borderId="3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12" fillId="0" borderId="4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left"/>
    </xf>
    <xf numFmtId="164" fontId="0" fillId="0" borderId="0" xfId="20" applyFont="1"/>
    <xf numFmtId="0" fontId="12" fillId="0" borderId="1" xfId="0" applyFont="1" applyBorder="1" applyAlignment="1">
      <alignment horizontal="left" wrapText="1"/>
    </xf>
    <xf numFmtId="0" fontId="0" fillId="0" borderId="1" xfId="0" applyBorder="1"/>
    <xf numFmtId="0" fontId="6" fillId="0" borderId="1" xfId="0" applyFont="1" applyBorder="1"/>
    <xf numFmtId="0" fontId="1" fillId="0" borderId="0" xfId="0" applyFont="1"/>
    <xf numFmtId="0" fontId="15" fillId="3" borderId="1" xfId="0" applyFont="1" applyFill="1" applyBorder="1" applyAlignment="1">
      <alignment horizontal="left"/>
    </xf>
    <xf numFmtId="0" fontId="6" fillId="3" borderId="1" xfId="0" applyFont="1" applyFill="1" applyBorder="1"/>
    <xf numFmtId="0" fontId="13" fillId="3" borderId="1" xfId="0" applyFont="1" applyFill="1" applyBorder="1"/>
    <xf numFmtId="0" fontId="0" fillId="3" borderId="1" xfId="0" applyFill="1" applyBorder="1"/>
    <xf numFmtId="1" fontId="15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wrapText="1"/>
    </xf>
    <xf numFmtId="0" fontId="15" fillId="4" borderId="4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left"/>
    </xf>
    <xf numFmtId="0" fontId="15" fillId="4" borderId="3" xfId="0" applyFont="1" applyFill="1" applyBorder="1" applyAlignment="1">
      <alignment horizontal="left"/>
    </xf>
    <xf numFmtId="0" fontId="6" fillId="4" borderId="1" xfId="0" applyFont="1" applyFill="1" applyBorder="1"/>
    <xf numFmtId="0" fontId="16" fillId="0" borderId="1" xfId="0" applyFont="1" applyBorder="1" applyAlignment="1">
      <alignment horizontal="left"/>
    </xf>
    <xf numFmtId="4" fontId="10" fillId="0" borderId="1" xfId="0" applyNumberFormat="1" applyFont="1" applyBorder="1"/>
    <xf numFmtId="0" fontId="15" fillId="0" borderId="3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164" fontId="10" fillId="0" borderId="1" xfId="0" applyNumberFormat="1" applyFont="1" applyBorder="1"/>
    <xf numFmtId="4" fontId="17" fillId="0" borderId="1" xfId="0" applyNumberFormat="1" applyFont="1" applyBorder="1"/>
    <xf numFmtId="0" fontId="16" fillId="0" borderId="1" xfId="0" applyFont="1" applyBorder="1" applyAlignment="1">
      <alignment horizontal="left" wrapText="1"/>
    </xf>
    <xf numFmtId="0" fontId="15" fillId="0" borderId="5" xfId="0" applyFont="1" applyBorder="1" applyAlignment="1">
      <alignment horizontal="left"/>
    </xf>
    <xf numFmtId="0" fontId="15" fillId="0" borderId="5" xfId="0" applyFont="1" applyBorder="1" applyAlignment="1">
      <alignment horizontal="left" wrapText="1"/>
    </xf>
    <xf numFmtId="0" fontId="15" fillId="3" borderId="5" xfId="0" applyFont="1" applyFill="1" applyBorder="1" applyAlignment="1">
      <alignment horizontal="left"/>
    </xf>
    <xf numFmtId="0" fontId="15" fillId="4" borderId="5" xfId="0" applyFont="1" applyFill="1" applyBorder="1" applyAlignment="1">
      <alignment horizontal="left"/>
    </xf>
    <xf numFmtId="14" fontId="0" fillId="0" borderId="0" xfId="0" applyNumberFormat="1"/>
    <xf numFmtId="14" fontId="10" fillId="0" borderId="1" xfId="0" applyNumberFormat="1" applyFont="1" applyBorder="1"/>
    <xf numFmtId="164" fontId="10" fillId="0" borderId="1" xfId="20" applyFont="1" applyFill="1" applyBorder="1" applyAlignment="1">
      <alignment horizontal="center"/>
    </xf>
    <xf numFmtId="164" fontId="15" fillId="0" borderId="1" xfId="20" applyFont="1" applyFill="1" applyBorder="1"/>
    <xf numFmtId="0" fontId="8" fillId="0" borderId="6" xfId="0" applyFont="1" applyBorder="1" applyAlignment="1">
      <alignment horizontal="center" wrapText="1"/>
    </xf>
    <xf numFmtId="164" fontId="10" fillId="0" borderId="7" xfId="0" applyNumberFormat="1" applyFont="1" applyBorder="1"/>
    <xf numFmtId="164" fontId="19" fillId="0" borderId="4" xfId="20" applyFont="1" applyFill="1" applyBorder="1"/>
    <xf numFmtId="164" fontId="19" fillId="0" borderId="4" xfId="20" applyFont="1" applyFill="1" applyBorder="1" applyAlignment="1">
      <alignment horizontal="right"/>
    </xf>
    <xf numFmtId="164" fontId="20" fillId="0" borderId="0" xfId="0" applyNumberFormat="1" applyFont="1"/>
    <xf numFmtId="164" fontId="21" fillId="3" borderId="4" xfId="20" applyFont="1" applyFill="1" applyBorder="1"/>
    <xf numFmtId="164" fontId="21" fillId="4" borderId="4" xfId="20" applyFont="1" applyFill="1" applyBorder="1"/>
    <xf numFmtId="164" fontId="21" fillId="0" borderId="4" xfId="20" applyFont="1" applyFill="1" applyBorder="1" applyAlignment="1">
      <alignment horizontal="right"/>
    </xf>
    <xf numFmtId="164" fontId="21" fillId="3" borderId="4" xfId="20" applyFont="1" applyFill="1" applyBorder="1" applyAlignment="1">
      <alignment horizontal="right"/>
    </xf>
    <xf numFmtId="164" fontId="19" fillId="0" borderId="1" xfId="20" applyFont="1" applyFill="1" applyBorder="1" applyAlignment="1">
      <alignment wrapText="1"/>
    </xf>
    <xf numFmtId="164" fontId="19" fillId="0" borderId="4" xfId="2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164" fontId="22" fillId="2" borderId="1" xfId="0" applyNumberFormat="1" applyFont="1" applyFill="1" applyBorder="1"/>
    <xf numFmtId="0" fontId="0" fillId="0" borderId="8" xfId="0" applyBorder="1"/>
    <xf numFmtId="164" fontId="23" fillId="3" borderId="4" xfId="20" applyFont="1" applyFill="1" applyBorder="1" applyAlignment="1">
      <alignment horizontal="right"/>
    </xf>
    <xf numFmtId="0" fontId="15" fillId="0" borderId="1" xfId="0" applyFont="1" applyBorder="1" applyAlignment="1">
      <alignment horizontal="left" wrapText="1"/>
    </xf>
    <xf numFmtId="164" fontId="4" fillId="0" borderId="1" xfId="20" applyFont="1" applyFill="1" applyBorder="1"/>
    <xf numFmtId="164" fontId="23" fillId="3" borderId="4" xfId="20" applyFont="1" applyFill="1" applyBorder="1"/>
    <xf numFmtId="44" fontId="0" fillId="0" borderId="0" xfId="0" applyNumberFormat="1"/>
    <xf numFmtId="0" fontId="10" fillId="0" borderId="1" xfId="0" applyFont="1" applyBorder="1" applyAlignment="1">
      <alignment horizontal="left"/>
    </xf>
    <xf numFmtId="44" fontId="1" fillId="0" borderId="0" xfId="0" applyNumberFormat="1" applyFont="1"/>
    <xf numFmtId="44" fontId="13" fillId="0" borderId="0" xfId="0" applyNumberFormat="1" applyFont="1" applyAlignment="1">
      <alignment horizontal="center"/>
    </xf>
    <xf numFmtId="164" fontId="13" fillId="0" borderId="0" xfId="20" applyFont="1" applyAlignment="1">
      <alignment horizontal="center"/>
    </xf>
    <xf numFmtId="164" fontId="27" fillId="0" borderId="0" xfId="0" applyNumberFormat="1" applyFont="1"/>
    <xf numFmtId="164" fontId="28" fillId="0" borderId="0" xfId="20" applyFont="1" applyAlignment="1">
      <alignment horizontal="center"/>
    </xf>
    <xf numFmtId="164" fontId="26" fillId="0" borderId="0" xfId="20" applyFont="1"/>
    <xf numFmtId="44" fontId="18" fillId="0" borderId="0" xfId="0" applyNumberFormat="1" applyFont="1"/>
    <xf numFmtId="14" fontId="2" fillId="0" borderId="1" xfId="0" applyNumberFormat="1" applyFont="1" applyBorder="1"/>
    <xf numFmtId="164" fontId="10" fillId="0" borderId="1" xfId="20" applyFont="1" applyFill="1" applyBorder="1"/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0" fillId="0" borderId="0" xfId="0" applyAlignment="1">
      <alignment horizontal="left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4" xfId="20" applyFont="1" applyFill="1" applyBorder="1" applyAlignment="1">
      <alignment horizontal="center"/>
    </xf>
    <xf numFmtId="164" fontId="4" fillId="0" borderId="3" xfId="2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6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3" fillId="0" borderId="1" xfId="0" applyFont="1" applyBorder="1" applyAlignment="1">
      <alignment horizontal="left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64" fontId="4" fillId="0" borderId="1" xfId="20" applyFont="1" applyBorder="1" applyAlignment="1">
      <alignment horizontal="center"/>
    </xf>
    <xf numFmtId="164" fontId="4" fillId="0" borderId="1" xfId="2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164" fontId="2" fillId="0" borderId="4" xfId="20" applyFont="1" applyBorder="1" applyAlignment="1">
      <alignment horizontal="center"/>
    </xf>
    <xf numFmtId="164" fontId="2" fillId="0" borderId="3" xfId="20" applyFont="1" applyBorder="1" applyAlignment="1">
      <alignment horizontal="center"/>
    </xf>
    <xf numFmtId="0" fontId="15" fillId="0" borderId="3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53119-56CA-4DAC-AB73-8EC8AD8879DF}">
  <dimension ref="A1:I127"/>
  <sheetViews>
    <sheetView tabSelected="1" workbookViewId="0" topLeftCell="A1">
      <selection activeCell="G88" sqref="G1:M1048576"/>
    </sheetView>
  </sheetViews>
  <sheetFormatPr defaultColWidth="9.140625" defaultRowHeight="15"/>
  <cols>
    <col min="1" max="1" width="25.57421875" style="0" customWidth="1"/>
    <col min="2" max="2" width="12.8515625" style="0" customWidth="1"/>
    <col min="3" max="3" width="13.7109375" style="0" customWidth="1"/>
    <col min="4" max="4" width="13.00390625" style="0" customWidth="1"/>
    <col min="5" max="5" width="12.421875" style="0" customWidth="1"/>
    <col min="6" max="6" width="14.57421875" style="0" customWidth="1"/>
    <col min="7" max="7" width="13.00390625" style="0" customWidth="1"/>
    <col min="9" max="9" width="13.57421875" style="0" bestFit="1" customWidth="1"/>
  </cols>
  <sheetData>
    <row r="1" spans="1:6" ht="15">
      <c r="A1" s="97" t="s">
        <v>98</v>
      </c>
      <c r="B1" s="97"/>
      <c r="C1" s="97"/>
      <c r="D1" s="97"/>
      <c r="E1" s="97"/>
      <c r="F1" s="97"/>
    </row>
    <row r="2" spans="1:6" ht="6" customHeight="1">
      <c r="A2" s="76"/>
      <c r="B2" s="76"/>
      <c r="C2" s="76"/>
      <c r="D2" s="76"/>
      <c r="E2" s="76"/>
      <c r="F2" s="76"/>
    </row>
    <row r="3" spans="1:6" ht="16.5" customHeight="1">
      <c r="A3" s="97" t="s">
        <v>99</v>
      </c>
      <c r="B3" s="97"/>
      <c r="C3" s="97"/>
      <c r="D3" s="97"/>
      <c r="E3" s="97"/>
      <c r="F3" s="97"/>
    </row>
    <row r="4" spans="1:6" ht="15">
      <c r="A4" s="97" t="s">
        <v>0</v>
      </c>
      <c r="B4" s="97"/>
      <c r="C4" s="97"/>
      <c r="D4" s="97"/>
      <c r="E4" s="97"/>
      <c r="F4" s="97"/>
    </row>
    <row r="5" spans="1:6" ht="7.5" customHeight="1">
      <c r="A5" s="76"/>
      <c r="B5" s="76"/>
      <c r="C5" s="76"/>
      <c r="D5" s="76"/>
      <c r="E5" s="76"/>
      <c r="F5" s="76"/>
    </row>
    <row r="6" spans="1:6" ht="15">
      <c r="A6" s="97" t="s">
        <v>54</v>
      </c>
      <c r="B6" s="97"/>
      <c r="C6" s="97"/>
      <c r="D6" s="97"/>
      <c r="E6" s="97"/>
      <c r="F6" s="97"/>
    </row>
    <row r="7" spans="1:6" ht="7.5" customHeight="1">
      <c r="A7" s="1"/>
      <c r="B7" s="1"/>
      <c r="C7" s="1"/>
      <c r="D7" s="1"/>
      <c r="E7" s="1"/>
      <c r="F7" s="1"/>
    </row>
    <row r="8" spans="1:6" ht="15">
      <c r="A8" s="9" t="s">
        <v>55</v>
      </c>
      <c r="B8" s="128" t="s">
        <v>66</v>
      </c>
      <c r="C8" s="128"/>
      <c r="D8" s="128"/>
      <c r="E8" s="128"/>
      <c r="F8" s="128"/>
    </row>
    <row r="9" spans="1:6" ht="15">
      <c r="A9" s="9" t="s">
        <v>56</v>
      </c>
      <c r="B9" s="1" t="s">
        <v>65</v>
      </c>
      <c r="C9" s="1"/>
      <c r="D9" s="1"/>
      <c r="E9" s="1"/>
      <c r="F9" s="1"/>
    </row>
    <row r="10" spans="1:6" ht="15">
      <c r="A10" s="9" t="s">
        <v>57</v>
      </c>
      <c r="B10" s="1" t="s">
        <v>64</v>
      </c>
      <c r="C10" s="1"/>
      <c r="D10" s="1"/>
      <c r="E10" s="1"/>
      <c r="F10" s="1"/>
    </row>
    <row r="11" spans="1:6" ht="15">
      <c r="A11" s="9" t="s">
        <v>1</v>
      </c>
      <c r="B11" s="1" t="s">
        <v>63</v>
      </c>
      <c r="C11" s="1"/>
      <c r="D11" s="1"/>
      <c r="E11" s="1"/>
      <c r="F11" s="1"/>
    </row>
    <row r="12" spans="1:6" ht="15">
      <c r="A12" s="9" t="s">
        <v>2</v>
      </c>
      <c r="B12" s="1" t="s">
        <v>62</v>
      </c>
      <c r="C12" s="1"/>
      <c r="D12" s="1"/>
      <c r="E12" s="1"/>
      <c r="F12" s="1"/>
    </row>
    <row r="13" spans="1:6" ht="24.75" customHeight="1">
      <c r="A13" s="11" t="s">
        <v>58</v>
      </c>
      <c r="B13" s="1" t="s">
        <v>197</v>
      </c>
      <c r="C13" s="1"/>
      <c r="D13" s="1"/>
      <c r="E13" s="1"/>
      <c r="F13" s="1"/>
    </row>
    <row r="14" spans="1:6" ht="15">
      <c r="A14" s="9" t="s">
        <v>3</v>
      </c>
      <c r="B14" s="1" t="s">
        <v>198</v>
      </c>
      <c r="C14" s="1"/>
      <c r="D14" s="1"/>
      <c r="E14" s="1"/>
      <c r="F14" s="1"/>
    </row>
    <row r="15" spans="1:6" ht="24.75" customHeight="1">
      <c r="A15" s="11" t="s">
        <v>61</v>
      </c>
      <c r="B15" s="127" t="s">
        <v>112</v>
      </c>
      <c r="C15" s="127"/>
      <c r="D15" s="127"/>
      <c r="E15" s="127"/>
      <c r="F15" s="127"/>
    </row>
    <row r="16" spans="1:6" ht="15">
      <c r="A16" s="9" t="s">
        <v>4</v>
      </c>
      <c r="B16" s="78">
        <v>2023</v>
      </c>
      <c r="C16" s="1"/>
      <c r="D16" s="1"/>
      <c r="E16" s="1"/>
      <c r="F16" s="1"/>
    </row>
    <row r="17" spans="1:6" ht="15">
      <c r="A17" s="9" t="s">
        <v>59</v>
      </c>
      <c r="B17" s="1" t="s">
        <v>60</v>
      </c>
      <c r="C17" s="1"/>
      <c r="D17" s="1"/>
      <c r="E17" s="1"/>
      <c r="F17" s="1"/>
    </row>
    <row r="18" spans="1:6" ht="9.75" customHeight="1">
      <c r="A18" s="9"/>
      <c r="B18" s="1"/>
      <c r="C18" s="1"/>
      <c r="D18" s="1"/>
      <c r="E18" s="1"/>
      <c r="F18" s="1"/>
    </row>
    <row r="19" spans="1:6" ht="15">
      <c r="A19" s="77" t="s">
        <v>5</v>
      </c>
      <c r="B19" s="77" t="s">
        <v>6</v>
      </c>
      <c r="C19" s="126" t="s">
        <v>7</v>
      </c>
      <c r="D19" s="126"/>
      <c r="E19" s="126" t="s">
        <v>8</v>
      </c>
      <c r="F19" s="126"/>
    </row>
    <row r="20" spans="1:6" ht="15">
      <c r="A20" s="12" t="s">
        <v>111</v>
      </c>
      <c r="B20" s="15">
        <v>43844</v>
      </c>
      <c r="C20" s="108" t="s">
        <v>92</v>
      </c>
      <c r="D20" s="108"/>
      <c r="E20" s="122">
        <v>3710326.08</v>
      </c>
      <c r="F20" s="122"/>
    </row>
    <row r="21" spans="1:6" ht="15">
      <c r="A21" s="2" t="s">
        <v>121</v>
      </c>
      <c r="B21" s="15">
        <v>43915</v>
      </c>
      <c r="C21" s="107" t="s">
        <v>116</v>
      </c>
      <c r="D21" s="108"/>
      <c r="E21" s="122">
        <v>211280</v>
      </c>
      <c r="F21" s="122"/>
    </row>
    <row r="22" spans="1:6" ht="15">
      <c r="A22" s="2" t="s">
        <v>119</v>
      </c>
      <c r="B22" s="15">
        <v>44209</v>
      </c>
      <c r="C22" s="107" t="s">
        <v>120</v>
      </c>
      <c r="D22" s="108"/>
      <c r="E22" s="122">
        <v>3834753.12</v>
      </c>
      <c r="F22" s="122"/>
    </row>
    <row r="23" spans="1:6" ht="15">
      <c r="A23" s="2" t="s">
        <v>135</v>
      </c>
      <c r="B23" s="15">
        <v>44264</v>
      </c>
      <c r="C23" s="107" t="s">
        <v>120</v>
      </c>
      <c r="D23" s="108"/>
      <c r="E23" s="122">
        <v>99900</v>
      </c>
      <c r="F23" s="122"/>
    </row>
    <row r="24" spans="1:6" ht="15">
      <c r="A24" s="2" t="s">
        <v>139</v>
      </c>
      <c r="B24" s="15">
        <v>44349</v>
      </c>
      <c r="C24" s="107" t="s">
        <v>120</v>
      </c>
      <c r="D24" s="108"/>
      <c r="E24" s="122">
        <v>198498.3</v>
      </c>
      <c r="F24" s="122"/>
    </row>
    <row r="25" spans="1:6" ht="15">
      <c r="A25" s="2" t="s">
        <v>186</v>
      </c>
      <c r="B25" s="15">
        <v>44438</v>
      </c>
      <c r="C25" s="107" t="s">
        <v>120</v>
      </c>
      <c r="D25" s="108"/>
      <c r="E25" s="122">
        <v>220000</v>
      </c>
      <c r="F25" s="122"/>
    </row>
    <row r="26" spans="1:6" ht="15">
      <c r="A26" s="2" t="s">
        <v>141</v>
      </c>
      <c r="B26" s="15">
        <v>44473</v>
      </c>
      <c r="C26" s="107" t="s">
        <v>120</v>
      </c>
      <c r="D26" s="108"/>
      <c r="E26" s="122">
        <v>57449.22</v>
      </c>
      <c r="F26" s="122"/>
    </row>
    <row r="27" spans="1:6" ht="15">
      <c r="A27" s="2" t="s">
        <v>146</v>
      </c>
      <c r="B27" s="15">
        <v>44571</v>
      </c>
      <c r="C27" s="107" t="s">
        <v>147</v>
      </c>
      <c r="D27" s="108"/>
      <c r="E27" s="122">
        <v>4244903.64</v>
      </c>
      <c r="F27" s="122"/>
    </row>
    <row r="28" spans="1:6" ht="15">
      <c r="A28" s="2" t="s">
        <v>157</v>
      </c>
      <c r="B28" s="15">
        <v>44649</v>
      </c>
      <c r="C28" s="107" t="s">
        <v>147</v>
      </c>
      <c r="D28" s="108"/>
      <c r="E28" s="123">
        <v>400000</v>
      </c>
      <c r="F28" s="123"/>
    </row>
    <row r="29" spans="1:6" ht="15">
      <c r="A29" s="2" t="s">
        <v>166</v>
      </c>
      <c r="B29" s="15">
        <v>44832</v>
      </c>
      <c r="C29" s="107" t="s">
        <v>147</v>
      </c>
      <c r="D29" s="108"/>
      <c r="E29" s="123">
        <v>100000</v>
      </c>
      <c r="F29" s="123"/>
    </row>
    <row r="30" spans="1:6" ht="15">
      <c r="A30" s="2" t="s">
        <v>169</v>
      </c>
      <c r="B30" s="15">
        <v>44939</v>
      </c>
      <c r="C30" s="107" t="s">
        <v>170</v>
      </c>
      <c r="D30" s="108"/>
      <c r="E30" s="109">
        <v>4963646.52</v>
      </c>
      <c r="F30" s="110"/>
    </row>
    <row r="31" spans="1:6" ht="15">
      <c r="A31" s="2" t="s">
        <v>185</v>
      </c>
      <c r="B31" s="15">
        <v>45145</v>
      </c>
      <c r="C31" s="107" t="s">
        <v>170</v>
      </c>
      <c r="D31" s="108"/>
      <c r="E31" s="109">
        <v>479933.96</v>
      </c>
      <c r="F31" s="110"/>
    </row>
    <row r="32" spans="1:6" ht="15.75" customHeight="1">
      <c r="A32" s="2" t="s">
        <v>213</v>
      </c>
      <c r="B32" s="95">
        <v>45289</v>
      </c>
      <c r="C32" s="107" t="s">
        <v>170</v>
      </c>
      <c r="D32" s="108"/>
      <c r="E32" s="100"/>
      <c r="F32" s="101"/>
    </row>
    <row r="33" spans="1:6" ht="18" customHeight="1">
      <c r="A33" s="124" t="s">
        <v>93</v>
      </c>
      <c r="B33" s="125"/>
      <c r="C33" s="125"/>
      <c r="D33" s="125"/>
      <c r="E33" s="125"/>
      <c r="F33" s="125"/>
    </row>
    <row r="34" spans="1:6" ht="34.5" customHeight="1">
      <c r="A34" s="65" t="s">
        <v>9</v>
      </c>
      <c r="B34" s="65" t="s">
        <v>10</v>
      </c>
      <c r="C34" s="65" t="s">
        <v>11</v>
      </c>
      <c r="D34" s="120" t="s">
        <v>12</v>
      </c>
      <c r="E34" s="121"/>
      <c r="F34" s="65" t="s">
        <v>13</v>
      </c>
    </row>
    <row r="35" spans="1:6" ht="28.5" customHeight="1">
      <c r="A35" s="62">
        <v>45350</v>
      </c>
      <c r="B35" s="50">
        <v>30184.19</v>
      </c>
      <c r="C35" s="62">
        <v>45350</v>
      </c>
      <c r="D35" s="102" t="s">
        <v>259</v>
      </c>
      <c r="E35" s="102"/>
      <c r="F35" s="63">
        <v>30184.19</v>
      </c>
    </row>
    <row r="36" spans="1:6" ht="28.5" customHeight="1">
      <c r="A36" s="62"/>
      <c r="B36" s="50"/>
      <c r="C36" s="62"/>
      <c r="D36" s="102"/>
      <c r="E36" s="102"/>
      <c r="F36" s="63"/>
    </row>
    <row r="37" spans="1:6" ht="22.5" customHeight="1">
      <c r="A37" s="62"/>
      <c r="B37" s="50"/>
      <c r="C37" s="62"/>
      <c r="D37" s="102"/>
      <c r="E37" s="102"/>
      <c r="F37" s="63"/>
    </row>
    <row r="38" spans="1:6" ht="15">
      <c r="A38" s="103" t="s">
        <v>140</v>
      </c>
      <c r="B38" s="103"/>
      <c r="C38" s="103"/>
      <c r="D38" s="103"/>
      <c r="E38" s="103"/>
      <c r="F38" s="66">
        <v>537987.01</v>
      </c>
    </row>
    <row r="39" spans="1:6" ht="15">
      <c r="A39" s="104" t="s">
        <v>14</v>
      </c>
      <c r="B39" s="104"/>
      <c r="C39" s="104"/>
      <c r="D39" s="104"/>
      <c r="E39" s="104"/>
      <c r="F39" s="54">
        <f>F35+F37+F36</f>
        <v>30184.19</v>
      </c>
    </row>
    <row r="40" spans="1:6" ht="15">
      <c r="A40" s="104" t="s">
        <v>17</v>
      </c>
      <c r="B40" s="104"/>
      <c r="C40" s="104"/>
      <c r="D40" s="104"/>
      <c r="E40" s="104"/>
      <c r="F40" s="96">
        <v>0</v>
      </c>
    </row>
    <row r="41" spans="1:6" ht="15">
      <c r="A41" s="104" t="s">
        <v>67</v>
      </c>
      <c r="B41" s="104"/>
      <c r="C41" s="104"/>
      <c r="D41" s="104"/>
      <c r="E41" s="104"/>
      <c r="F41" s="16">
        <v>0</v>
      </c>
    </row>
    <row r="42" spans="1:6" ht="15">
      <c r="A42" s="104" t="s">
        <v>15</v>
      </c>
      <c r="B42" s="104"/>
      <c r="C42" s="104"/>
      <c r="D42" s="104"/>
      <c r="E42" s="104"/>
      <c r="F42" s="17">
        <f>F38+F39+F40+F41</f>
        <v>568171.2</v>
      </c>
    </row>
    <row r="43" spans="1:6" ht="5.25" customHeight="1">
      <c r="A43" s="105"/>
      <c r="B43" s="105"/>
      <c r="C43" s="105"/>
      <c r="D43" s="105"/>
      <c r="E43" s="105"/>
      <c r="F43" s="18"/>
    </row>
    <row r="44" spans="1:6" ht="15">
      <c r="A44" s="104" t="s">
        <v>100</v>
      </c>
      <c r="B44" s="104"/>
      <c r="C44" s="104"/>
      <c r="D44" s="104"/>
      <c r="E44" s="104"/>
      <c r="F44" s="17">
        <v>0</v>
      </c>
    </row>
    <row r="45" spans="1:6" ht="15">
      <c r="A45" s="104" t="s">
        <v>16</v>
      </c>
      <c r="B45" s="104"/>
      <c r="C45" s="104"/>
      <c r="D45" s="104"/>
      <c r="E45" s="104"/>
      <c r="F45" s="17">
        <f>F42+F44</f>
        <v>568171.2</v>
      </c>
    </row>
    <row r="46" spans="1:3" ht="10.5" customHeight="1">
      <c r="A46" s="4" t="s">
        <v>18</v>
      </c>
      <c r="B46" s="3"/>
      <c r="C46" s="3"/>
    </row>
    <row r="47" spans="1:3" ht="12" customHeight="1">
      <c r="A47" s="4" t="s">
        <v>19</v>
      </c>
      <c r="B47" s="3"/>
      <c r="C47" s="3"/>
    </row>
    <row r="48" spans="1:6" ht="10.5" customHeight="1">
      <c r="A48" s="4" t="s">
        <v>101</v>
      </c>
      <c r="B48" s="3"/>
      <c r="C48" s="3"/>
      <c r="F48" s="13"/>
    </row>
    <row r="49" spans="1:6" ht="10.5" customHeight="1">
      <c r="A49" s="4"/>
      <c r="B49" s="3"/>
      <c r="C49" s="3"/>
      <c r="F49" s="13"/>
    </row>
    <row r="50" spans="1:6" ht="10.5" customHeight="1">
      <c r="A50" s="4"/>
      <c r="B50" s="3"/>
      <c r="C50" s="3"/>
      <c r="F50" s="13"/>
    </row>
    <row r="51" spans="1:6" ht="15">
      <c r="A51" s="97" t="s">
        <v>98</v>
      </c>
      <c r="B51" s="97"/>
      <c r="C51" s="97"/>
      <c r="D51" s="97"/>
      <c r="E51" s="97"/>
      <c r="F51" s="97"/>
    </row>
    <row r="52" spans="1:6" ht="8.25" customHeight="1">
      <c r="A52" s="76"/>
      <c r="B52" s="76"/>
      <c r="C52" s="76"/>
      <c r="D52" s="76"/>
      <c r="E52" s="76"/>
      <c r="F52" s="76"/>
    </row>
    <row r="53" spans="1:6" ht="15">
      <c r="A53" s="97" t="s">
        <v>99</v>
      </c>
      <c r="B53" s="97"/>
      <c r="C53" s="97"/>
      <c r="D53" s="97"/>
      <c r="E53" s="97"/>
      <c r="F53" s="97"/>
    </row>
    <row r="54" spans="1:6" ht="15">
      <c r="A54" s="97" t="s">
        <v>0</v>
      </c>
      <c r="B54" s="97"/>
      <c r="C54" s="97"/>
      <c r="D54" s="97"/>
      <c r="E54" s="97"/>
      <c r="F54" s="97"/>
    </row>
    <row r="55" spans="1:6" ht="9" customHeight="1">
      <c r="A55" s="76"/>
      <c r="B55" s="76"/>
      <c r="C55" s="76"/>
      <c r="D55" s="76"/>
      <c r="E55" s="76"/>
      <c r="F55" s="76"/>
    </row>
    <row r="56" spans="1:6" ht="15">
      <c r="A56" s="97" t="s">
        <v>54</v>
      </c>
      <c r="B56" s="97"/>
      <c r="C56" s="97"/>
      <c r="D56" s="97"/>
      <c r="E56" s="97"/>
      <c r="F56" s="97"/>
    </row>
    <row r="57" spans="1:6" ht="8.25" customHeight="1">
      <c r="A57" s="76"/>
      <c r="B57" s="76"/>
      <c r="C57" s="76"/>
      <c r="D57" s="76"/>
      <c r="E57" s="76"/>
      <c r="F57" s="76"/>
    </row>
    <row r="58" spans="1:6" ht="38.25" customHeight="1">
      <c r="A58" s="98" t="s">
        <v>171</v>
      </c>
      <c r="B58" s="98"/>
      <c r="C58" s="98"/>
      <c r="D58" s="98"/>
      <c r="E58" s="98"/>
      <c r="F58" s="98"/>
    </row>
    <row r="59" spans="1:6" ht="15">
      <c r="A59" s="5"/>
      <c r="B59" s="5"/>
      <c r="C59" s="5"/>
      <c r="D59" s="5"/>
      <c r="E59" s="5"/>
      <c r="F59" s="5"/>
    </row>
    <row r="60" spans="1:6" ht="21.75" customHeight="1">
      <c r="A60" s="99" t="s">
        <v>95</v>
      </c>
      <c r="B60" s="99"/>
      <c r="C60" s="99"/>
      <c r="D60" s="99"/>
      <c r="E60" s="99"/>
      <c r="F60" s="99"/>
    </row>
    <row r="61" spans="1:6" ht="15">
      <c r="A61" s="119" t="s">
        <v>20</v>
      </c>
      <c r="B61" s="119"/>
      <c r="C61" s="119"/>
      <c r="D61" s="119"/>
      <c r="E61" s="119"/>
      <c r="F61" s="119"/>
    </row>
    <row r="62" spans="1:6" ht="68.25">
      <c r="A62" s="6" t="s">
        <v>21</v>
      </c>
      <c r="B62" s="6" t="s">
        <v>22</v>
      </c>
      <c r="C62" s="6" t="s">
        <v>23</v>
      </c>
      <c r="D62" s="6" t="s">
        <v>24</v>
      </c>
      <c r="E62" s="6" t="s">
        <v>110</v>
      </c>
      <c r="F62" s="6" t="s">
        <v>25</v>
      </c>
    </row>
    <row r="63" spans="1:6" ht="18.75" customHeight="1">
      <c r="A63" s="12" t="s">
        <v>26</v>
      </c>
      <c r="B63" s="50">
        <v>16543.73</v>
      </c>
      <c r="C63" s="50">
        <v>0</v>
      </c>
      <c r="D63" s="50">
        <v>16543.73</v>
      </c>
      <c r="E63" s="50">
        <f>C63+D63</f>
        <v>16543.73</v>
      </c>
      <c r="F63" s="50">
        <v>0</v>
      </c>
    </row>
    <row r="64" spans="1:6" ht="18.75" customHeight="1">
      <c r="A64" s="12" t="s">
        <v>27</v>
      </c>
      <c r="B64" s="50">
        <v>0</v>
      </c>
      <c r="C64" s="50">
        <v>0</v>
      </c>
      <c r="D64" s="50">
        <v>0</v>
      </c>
      <c r="E64" s="50">
        <f aca="true" t="shared" si="0" ref="E64:E78">C64+D64</f>
        <v>0</v>
      </c>
      <c r="F64" s="50">
        <v>0</v>
      </c>
    </row>
    <row r="65" spans="1:6" ht="18.75" customHeight="1">
      <c r="A65" s="12" t="s">
        <v>28</v>
      </c>
      <c r="B65" s="50">
        <v>3.4</v>
      </c>
      <c r="C65" s="50">
        <v>0</v>
      </c>
      <c r="D65" s="50">
        <v>3.4</v>
      </c>
      <c r="E65" s="50">
        <f t="shared" si="0"/>
        <v>3.4</v>
      </c>
      <c r="F65" s="50">
        <v>0</v>
      </c>
    </row>
    <row r="66" spans="1:6" ht="18.75" customHeight="1">
      <c r="A66" s="12" t="s">
        <v>97</v>
      </c>
      <c r="B66" s="50">
        <v>0</v>
      </c>
      <c r="C66" s="50">
        <v>0</v>
      </c>
      <c r="D66" s="50">
        <v>0</v>
      </c>
      <c r="E66" s="50">
        <f t="shared" si="0"/>
        <v>0</v>
      </c>
      <c r="F66" s="50">
        <v>0</v>
      </c>
    </row>
    <row r="67" spans="1:6" ht="18.75" customHeight="1">
      <c r="A67" s="12" t="s">
        <v>29</v>
      </c>
      <c r="B67" s="50">
        <v>1859.95</v>
      </c>
      <c r="C67" s="50">
        <v>0</v>
      </c>
      <c r="D67" s="50">
        <v>1859.95</v>
      </c>
      <c r="E67" s="50">
        <f t="shared" si="0"/>
        <v>1859.95</v>
      </c>
      <c r="F67" s="50">
        <v>0</v>
      </c>
    </row>
    <row r="68" spans="1:6" ht="18.75" customHeight="1">
      <c r="A68" s="19" t="s">
        <v>30</v>
      </c>
      <c r="B68" s="50">
        <v>0</v>
      </c>
      <c r="C68" s="50">
        <v>0</v>
      </c>
      <c r="D68" s="50">
        <v>0</v>
      </c>
      <c r="E68" s="50">
        <f t="shared" si="0"/>
        <v>0</v>
      </c>
      <c r="F68" s="50">
        <v>0</v>
      </c>
    </row>
    <row r="69" spans="1:6" ht="18.75" customHeight="1">
      <c r="A69" s="12" t="s">
        <v>47</v>
      </c>
      <c r="B69" s="50">
        <v>66948.91</v>
      </c>
      <c r="C69" s="50">
        <v>0</v>
      </c>
      <c r="D69" s="50">
        <v>66948.91</v>
      </c>
      <c r="E69" s="50">
        <f t="shared" si="0"/>
        <v>66948.91</v>
      </c>
      <c r="F69" s="50">
        <v>0</v>
      </c>
    </row>
    <row r="70" spans="1:6" ht="18.75" customHeight="1">
      <c r="A70" s="19" t="s">
        <v>31</v>
      </c>
      <c r="B70" s="50">
        <v>80497.17</v>
      </c>
      <c r="C70" s="50">
        <v>0</v>
      </c>
      <c r="D70" s="50">
        <v>80497.17</v>
      </c>
      <c r="E70" s="50">
        <f t="shared" si="0"/>
        <v>80497.17</v>
      </c>
      <c r="F70" s="50">
        <v>0</v>
      </c>
    </row>
    <row r="71" spans="1:6" ht="18.75" customHeight="1">
      <c r="A71" s="12" t="s">
        <v>32</v>
      </c>
      <c r="B71" s="50">
        <v>0</v>
      </c>
      <c r="C71" s="50">
        <v>0</v>
      </c>
      <c r="D71" s="50">
        <v>0</v>
      </c>
      <c r="E71" s="50">
        <f t="shared" si="0"/>
        <v>0</v>
      </c>
      <c r="F71" s="50">
        <v>0</v>
      </c>
    </row>
    <row r="72" spans="1:6" ht="18.75" customHeight="1">
      <c r="A72" s="12" t="s">
        <v>40</v>
      </c>
      <c r="B72" s="50">
        <v>3952.89</v>
      </c>
      <c r="C72" s="50">
        <v>0</v>
      </c>
      <c r="D72" s="50">
        <v>3952.89</v>
      </c>
      <c r="E72" s="50">
        <f t="shared" si="0"/>
        <v>3952.89</v>
      </c>
      <c r="F72" s="50">
        <v>0</v>
      </c>
    </row>
    <row r="73" spans="1:6" ht="18.75" customHeight="1">
      <c r="A73" s="12" t="s">
        <v>39</v>
      </c>
      <c r="B73" s="50">
        <v>12.18</v>
      </c>
      <c r="C73" s="50">
        <v>0</v>
      </c>
      <c r="D73" s="50">
        <v>12.18</v>
      </c>
      <c r="E73" s="50">
        <f t="shared" si="0"/>
        <v>12.18</v>
      </c>
      <c r="F73" s="50">
        <v>0</v>
      </c>
    </row>
    <row r="74" spans="1:6" ht="18.75" customHeight="1">
      <c r="A74" s="12" t="s">
        <v>38</v>
      </c>
      <c r="B74" s="50">
        <v>0</v>
      </c>
      <c r="C74" s="50">
        <v>0</v>
      </c>
      <c r="D74" s="50">
        <v>0</v>
      </c>
      <c r="E74" s="50">
        <f t="shared" si="0"/>
        <v>0</v>
      </c>
      <c r="F74" s="50">
        <v>0</v>
      </c>
    </row>
    <row r="75" spans="1:6" ht="18.75" customHeight="1">
      <c r="A75" s="19" t="s">
        <v>33</v>
      </c>
      <c r="B75" s="50">
        <v>0</v>
      </c>
      <c r="C75" s="50">
        <v>0</v>
      </c>
      <c r="D75" s="50">
        <v>0</v>
      </c>
      <c r="E75" s="50">
        <f t="shared" si="0"/>
        <v>0</v>
      </c>
      <c r="F75" s="50">
        <v>0</v>
      </c>
    </row>
    <row r="76" spans="1:6" ht="18.75" customHeight="1">
      <c r="A76" s="12" t="s">
        <v>34</v>
      </c>
      <c r="B76" s="50">
        <v>0</v>
      </c>
      <c r="C76" s="50">
        <v>0</v>
      </c>
      <c r="D76" s="50">
        <v>0</v>
      </c>
      <c r="E76" s="50">
        <f t="shared" si="0"/>
        <v>0</v>
      </c>
      <c r="F76" s="50">
        <v>0</v>
      </c>
    </row>
    <row r="77" spans="1:6" ht="26.25" customHeight="1">
      <c r="A77" s="19" t="s">
        <v>35</v>
      </c>
      <c r="B77" s="50">
        <v>0</v>
      </c>
      <c r="C77" s="50">
        <v>0</v>
      </c>
      <c r="D77" s="50">
        <v>0</v>
      </c>
      <c r="E77" s="50">
        <f t="shared" si="0"/>
        <v>0</v>
      </c>
      <c r="F77" s="50">
        <v>0</v>
      </c>
    </row>
    <row r="78" spans="1:6" ht="18.75" customHeight="1">
      <c r="A78" s="12" t="s">
        <v>36</v>
      </c>
      <c r="B78" s="50">
        <v>0</v>
      </c>
      <c r="C78" s="50">
        <v>0</v>
      </c>
      <c r="D78" s="50">
        <v>0</v>
      </c>
      <c r="E78" s="50">
        <f t="shared" si="0"/>
        <v>0</v>
      </c>
      <c r="F78" s="50">
        <v>0</v>
      </c>
    </row>
    <row r="79" spans="1:6" ht="24.75" customHeight="1">
      <c r="A79" s="20" t="s">
        <v>37</v>
      </c>
      <c r="B79" s="21">
        <f>SUM(B63:B78)</f>
        <v>169818.23</v>
      </c>
      <c r="C79" s="21">
        <f>SUM(C63:C78)</f>
        <v>0</v>
      </c>
      <c r="D79" s="21">
        <f>SUM(D63:D78)</f>
        <v>169818.23</v>
      </c>
      <c r="E79" s="55">
        <f>C79+D79</f>
        <v>169818.23</v>
      </c>
      <c r="F79" s="21">
        <f>SUM(F63:F78)</f>
        <v>0</v>
      </c>
    </row>
    <row r="80" ht="15">
      <c r="A80" s="7" t="s">
        <v>41</v>
      </c>
    </row>
    <row r="81" spans="1:6" ht="15">
      <c r="A81" s="8" t="s">
        <v>42</v>
      </c>
      <c r="B81" s="8"/>
      <c r="C81" s="8"/>
      <c r="D81" s="8"/>
      <c r="E81" s="8"/>
      <c r="F81" s="8"/>
    </row>
    <row r="82" spans="1:6" ht="15">
      <c r="A82" s="8" t="s">
        <v>43</v>
      </c>
      <c r="B82" s="8"/>
      <c r="C82" s="8"/>
      <c r="D82" s="8"/>
      <c r="E82" s="8"/>
      <c r="F82" s="8"/>
    </row>
    <row r="83" spans="1:6" ht="15">
      <c r="A83" s="8" t="s">
        <v>44</v>
      </c>
      <c r="B83" s="8"/>
      <c r="C83" s="8"/>
      <c r="D83" s="8"/>
      <c r="E83" s="8"/>
      <c r="F83" s="8"/>
    </row>
    <row r="84" spans="1:6" ht="23.25" customHeight="1">
      <c r="A84" s="117" t="s">
        <v>45</v>
      </c>
      <c r="B84" s="117"/>
      <c r="C84" s="117"/>
      <c r="D84" s="117"/>
      <c r="E84" s="117"/>
      <c r="F84" s="117"/>
    </row>
    <row r="85" spans="1:6" ht="61.5" customHeight="1">
      <c r="A85" s="118" t="s">
        <v>102</v>
      </c>
      <c r="B85" s="118"/>
      <c r="C85" s="118"/>
      <c r="D85" s="118"/>
      <c r="E85" s="118"/>
      <c r="F85" s="118"/>
    </row>
    <row r="86" spans="1:6" ht="15">
      <c r="A86" s="8" t="s">
        <v>46</v>
      </c>
      <c r="B86" s="8"/>
      <c r="C86" s="8"/>
      <c r="D86" s="8"/>
      <c r="E86" s="8"/>
      <c r="F86" s="8"/>
    </row>
    <row r="87" spans="1:6" ht="15">
      <c r="A87" s="8"/>
      <c r="B87" s="8"/>
      <c r="C87" s="8"/>
      <c r="D87" s="8"/>
      <c r="E87" s="8"/>
      <c r="F87" s="8"/>
    </row>
    <row r="88" spans="1:6" ht="15">
      <c r="A88" s="8"/>
      <c r="B88" s="8"/>
      <c r="C88" s="8"/>
      <c r="D88" s="8"/>
      <c r="E88" s="8"/>
      <c r="F88" s="8"/>
    </row>
    <row r="89" spans="1:6" ht="15">
      <c r="A89" s="97" t="s">
        <v>98</v>
      </c>
      <c r="B89" s="97"/>
      <c r="C89" s="97"/>
      <c r="D89" s="97"/>
      <c r="E89" s="97"/>
      <c r="F89" s="97"/>
    </row>
    <row r="90" spans="1:6" ht="10.5" customHeight="1">
      <c r="A90" s="76"/>
      <c r="B90" s="76"/>
      <c r="C90" s="76"/>
      <c r="D90" s="76"/>
      <c r="E90" s="76"/>
      <c r="F90" s="76"/>
    </row>
    <row r="91" spans="1:6" ht="15">
      <c r="A91" s="97" t="s">
        <v>99</v>
      </c>
      <c r="B91" s="97"/>
      <c r="C91" s="97"/>
      <c r="D91" s="97"/>
      <c r="E91" s="97"/>
      <c r="F91" s="97"/>
    </row>
    <row r="92" spans="1:6" ht="15">
      <c r="A92" s="97" t="s">
        <v>0</v>
      </c>
      <c r="B92" s="97"/>
      <c r="C92" s="97"/>
      <c r="D92" s="97"/>
      <c r="E92" s="97"/>
      <c r="F92" s="97"/>
    </row>
    <row r="93" spans="1:6" ht="10.5" customHeight="1">
      <c r="A93" s="76"/>
      <c r="B93" s="76"/>
      <c r="C93" s="76"/>
      <c r="D93" s="76"/>
      <c r="E93" s="76"/>
      <c r="F93" s="76"/>
    </row>
    <row r="94" spans="1:6" ht="15">
      <c r="A94" s="97" t="s">
        <v>54</v>
      </c>
      <c r="B94" s="97"/>
      <c r="C94" s="97"/>
      <c r="D94" s="97"/>
      <c r="E94" s="97"/>
      <c r="F94" s="97"/>
    </row>
    <row r="97" spans="1:6" ht="24.75" customHeight="1">
      <c r="A97" s="111" t="s">
        <v>48</v>
      </c>
      <c r="B97" s="112"/>
      <c r="C97" s="112"/>
      <c r="D97" s="112"/>
      <c r="E97" s="112"/>
      <c r="F97" s="113"/>
    </row>
    <row r="98" spans="1:6" ht="24.75" customHeight="1">
      <c r="A98" s="114" t="s">
        <v>49</v>
      </c>
      <c r="B98" s="115"/>
      <c r="C98" s="115"/>
      <c r="D98" s="115"/>
      <c r="E98" s="116"/>
      <c r="F98" s="17">
        <f>'anexo '!F45</f>
        <v>568171.2</v>
      </c>
    </row>
    <row r="99" spans="1:6" ht="24.75" customHeight="1">
      <c r="A99" s="114" t="s">
        <v>50</v>
      </c>
      <c r="B99" s="115"/>
      <c r="C99" s="115"/>
      <c r="D99" s="115"/>
      <c r="E99" s="116"/>
      <c r="F99" s="16">
        <f>'anexo '!C79+'anexo '!D79</f>
        <v>169818.23</v>
      </c>
    </row>
    <row r="100" spans="1:6" ht="24.75" customHeight="1">
      <c r="A100" s="114" t="s">
        <v>51</v>
      </c>
      <c r="B100" s="115"/>
      <c r="C100" s="115"/>
      <c r="D100" s="115"/>
      <c r="E100" s="116"/>
      <c r="F100" s="16">
        <f>'anexo '!F42-(F99-'anexo '!F44)</f>
        <v>398352.97</v>
      </c>
    </row>
    <row r="101" spans="1:6" ht="24.75" customHeight="1">
      <c r="A101" s="114" t="s">
        <v>52</v>
      </c>
      <c r="B101" s="115"/>
      <c r="C101" s="115"/>
      <c r="D101" s="115"/>
      <c r="E101" s="116"/>
      <c r="F101" s="84">
        <v>0</v>
      </c>
    </row>
    <row r="102" spans="1:9" ht="24.75" customHeight="1">
      <c r="A102" s="114" t="s">
        <v>94</v>
      </c>
      <c r="B102" s="115"/>
      <c r="C102" s="115"/>
      <c r="D102" s="115"/>
      <c r="E102" s="116"/>
      <c r="F102" s="16">
        <f>F100-F101</f>
        <v>398352.97</v>
      </c>
      <c r="I102" s="14"/>
    </row>
    <row r="103" ht="20.25" customHeight="1"/>
    <row r="104" spans="1:6" ht="15">
      <c r="A104" s="106" t="s">
        <v>103</v>
      </c>
      <c r="B104" s="106"/>
      <c r="C104" s="106"/>
      <c r="D104" s="106"/>
      <c r="E104" s="106"/>
      <c r="F104" s="106"/>
    </row>
    <row r="105" spans="1:6" ht="15" customHeight="1">
      <c r="A105" s="106"/>
      <c r="B105" s="106"/>
      <c r="C105" s="106"/>
      <c r="D105" s="106"/>
      <c r="E105" s="106"/>
      <c r="F105" s="106"/>
    </row>
    <row r="106" spans="1:6" ht="15">
      <c r="A106" s="106"/>
      <c r="B106" s="106"/>
      <c r="C106" s="106"/>
      <c r="D106" s="106"/>
      <c r="E106" s="106"/>
      <c r="F106" s="106"/>
    </row>
    <row r="108" ht="15">
      <c r="A108" t="s">
        <v>256</v>
      </c>
    </row>
    <row r="109" ht="15">
      <c r="F109" s="86"/>
    </row>
    <row r="111" ht="15">
      <c r="A111" s="81"/>
    </row>
    <row r="112" ht="15">
      <c r="A112" s="10" t="s">
        <v>197</v>
      </c>
    </row>
    <row r="113" ht="15">
      <c r="A113" s="10" t="s">
        <v>53</v>
      </c>
    </row>
    <row r="119" ht="15">
      <c r="F119" s="34"/>
    </row>
    <row r="120" ht="15">
      <c r="F120" s="94"/>
    </row>
    <row r="121" spans="6:7" ht="15">
      <c r="F121" s="14"/>
      <c r="G121" s="61"/>
    </row>
    <row r="123" ht="15">
      <c r="F123" s="14"/>
    </row>
    <row r="124" ht="15">
      <c r="F124" s="86"/>
    </row>
    <row r="125" ht="15">
      <c r="F125" s="86"/>
    </row>
    <row r="126" ht="15">
      <c r="F126" s="86"/>
    </row>
    <row r="127" ht="15">
      <c r="F127" s="86"/>
    </row>
  </sheetData>
  <mergeCells count="67">
    <mergeCell ref="B15:F15"/>
    <mergeCell ref="A1:F1"/>
    <mergeCell ref="A3:F3"/>
    <mergeCell ref="A4:F4"/>
    <mergeCell ref="A6:F6"/>
    <mergeCell ref="B8:F8"/>
    <mergeCell ref="C19:D19"/>
    <mergeCell ref="E19:F19"/>
    <mergeCell ref="C20:D20"/>
    <mergeCell ref="E20:F20"/>
    <mergeCell ref="C21:D21"/>
    <mergeCell ref="E21:F21"/>
    <mergeCell ref="C32:D32"/>
    <mergeCell ref="C22:D22"/>
    <mergeCell ref="E22:F22"/>
    <mergeCell ref="C23:D23"/>
    <mergeCell ref="E23:F23"/>
    <mergeCell ref="C24:D24"/>
    <mergeCell ref="E24:F24"/>
    <mergeCell ref="A54:F54"/>
    <mergeCell ref="A56:F56"/>
    <mergeCell ref="D34:E3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A33:F33"/>
    <mergeCell ref="E31:F31"/>
    <mergeCell ref="C31:D31"/>
    <mergeCell ref="A104:F106"/>
    <mergeCell ref="C30:D30"/>
    <mergeCell ref="E30:F30"/>
    <mergeCell ref="A97:F97"/>
    <mergeCell ref="A98:E98"/>
    <mergeCell ref="A99:E99"/>
    <mergeCell ref="A100:E100"/>
    <mergeCell ref="A101:E101"/>
    <mergeCell ref="A102:E102"/>
    <mergeCell ref="A84:F84"/>
    <mergeCell ref="A85:F85"/>
    <mergeCell ref="A89:F89"/>
    <mergeCell ref="A91:F91"/>
    <mergeCell ref="A61:F61"/>
    <mergeCell ref="A51:F51"/>
    <mergeCell ref="D35:E35"/>
    <mergeCell ref="A92:F92"/>
    <mergeCell ref="A94:F94"/>
    <mergeCell ref="A58:F58"/>
    <mergeCell ref="A60:F60"/>
    <mergeCell ref="E32:F32"/>
    <mergeCell ref="D37:E37"/>
    <mergeCell ref="A38:E38"/>
    <mergeCell ref="A39:E39"/>
    <mergeCell ref="A40:E40"/>
    <mergeCell ref="A41:E41"/>
    <mergeCell ref="A42:E42"/>
    <mergeCell ref="A43:E43"/>
    <mergeCell ref="A44:E44"/>
    <mergeCell ref="A45:E45"/>
    <mergeCell ref="D36:E36"/>
    <mergeCell ref="A53:F53"/>
  </mergeCells>
  <printOptions/>
  <pageMargins left="0.511811024" right="0.511811024" top="0.787401575" bottom="0.787401575" header="0.31496062" footer="0.31496062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40AC9-D5D6-4FCD-BF20-15F2EF7737D5}">
  <dimension ref="A1:I141"/>
  <sheetViews>
    <sheetView zoomScale="120" zoomScaleNormal="120" zoomScaleSheetLayoutView="100" workbookViewId="0" topLeftCell="A108">
      <selection activeCell="C69" sqref="C69"/>
    </sheetView>
  </sheetViews>
  <sheetFormatPr defaultColWidth="9.140625" defaultRowHeight="15"/>
  <cols>
    <col min="1" max="1" width="21.57421875" style="0" customWidth="1"/>
    <col min="2" max="2" width="7.57421875" style="0" customWidth="1"/>
    <col min="3" max="3" width="32.8515625" style="0" customWidth="1"/>
    <col min="4" max="4" width="15.140625" style="0" customWidth="1"/>
    <col min="5" max="5" width="15.57421875" style="38" customWidth="1"/>
    <col min="6" max="6" width="8.140625" style="0" customWidth="1"/>
    <col min="7" max="7" width="17.8515625" style="0" customWidth="1"/>
    <col min="8" max="8" width="14.00390625" style="0" customWidth="1"/>
    <col min="9" max="9" width="11.8515625" style="0" customWidth="1"/>
    <col min="249" max="249" width="25.8515625" style="0" customWidth="1"/>
    <col min="250" max="250" width="11.8515625" style="0" customWidth="1"/>
    <col min="251" max="251" width="32.421875" style="0" customWidth="1"/>
    <col min="252" max="252" width="13.57421875" style="0" customWidth="1"/>
    <col min="253" max="253" width="12.7109375" style="0" customWidth="1"/>
    <col min="254" max="254" width="7.28125" style="0" customWidth="1"/>
    <col min="255" max="255" width="23.57421875" style="0" customWidth="1"/>
    <col min="256" max="256" width="26.00390625" style="0" customWidth="1"/>
    <col min="505" max="505" width="25.8515625" style="0" customWidth="1"/>
    <col min="506" max="506" width="11.8515625" style="0" customWidth="1"/>
    <col min="507" max="507" width="32.421875" style="0" customWidth="1"/>
    <col min="508" max="508" width="13.57421875" style="0" customWidth="1"/>
    <col min="509" max="509" width="12.7109375" style="0" customWidth="1"/>
    <col min="510" max="510" width="7.28125" style="0" customWidth="1"/>
    <col min="511" max="511" width="23.57421875" style="0" customWidth="1"/>
    <col min="512" max="512" width="26.00390625" style="0" customWidth="1"/>
    <col min="761" max="761" width="25.8515625" style="0" customWidth="1"/>
    <col min="762" max="762" width="11.8515625" style="0" customWidth="1"/>
    <col min="763" max="763" width="32.421875" style="0" customWidth="1"/>
    <col min="764" max="764" width="13.57421875" style="0" customWidth="1"/>
    <col min="765" max="765" width="12.7109375" style="0" customWidth="1"/>
    <col min="766" max="766" width="7.28125" style="0" customWidth="1"/>
    <col min="767" max="767" width="23.57421875" style="0" customWidth="1"/>
    <col min="768" max="768" width="26.00390625" style="0" customWidth="1"/>
    <col min="1017" max="1017" width="25.8515625" style="0" customWidth="1"/>
    <col min="1018" max="1018" width="11.8515625" style="0" customWidth="1"/>
    <col min="1019" max="1019" width="32.421875" style="0" customWidth="1"/>
    <col min="1020" max="1020" width="13.57421875" style="0" customWidth="1"/>
    <col min="1021" max="1021" width="12.7109375" style="0" customWidth="1"/>
    <col min="1022" max="1022" width="7.28125" style="0" customWidth="1"/>
    <col min="1023" max="1023" width="23.57421875" style="0" customWidth="1"/>
    <col min="1024" max="1024" width="26.00390625" style="0" customWidth="1"/>
    <col min="1273" max="1273" width="25.8515625" style="0" customWidth="1"/>
    <col min="1274" max="1274" width="11.8515625" style="0" customWidth="1"/>
    <col min="1275" max="1275" width="32.421875" style="0" customWidth="1"/>
    <col min="1276" max="1276" width="13.57421875" style="0" customWidth="1"/>
    <col min="1277" max="1277" width="12.7109375" style="0" customWidth="1"/>
    <col min="1278" max="1278" width="7.28125" style="0" customWidth="1"/>
    <col min="1279" max="1279" width="23.57421875" style="0" customWidth="1"/>
    <col min="1280" max="1280" width="26.00390625" style="0" customWidth="1"/>
    <col min="1529" max="1529" width="25.8515625" style="0" customWidth="1"/>
    <col min="1530" max="1530" width="11.8515625" style="0" customWidth="1"/>
    <col min="1531" max="1531" width="32.421875" style="0" customWidth="1"/>
    <col min="1532" max="1532" width="13.57421875" style="0" customWidth="1"/>
    <col min="1533" max="1533" width="12.7109375" style="0" customWidth="1"/>
    <col min="1534" max="1534" width="7.28125" style="0" customWidth="1"/>
    <col min="1535" max="1535" width="23.57421875" style="0" customWidth="1"/>
    <col min="1536" max="1536" width="26.00390625" style="0" customWidth="1"/>
    <col min="1785" max="1785" width="25.8515625" style="0" customWidth="1"/>
    <col min="1786" max="1786" width="11.8515625" style="0" customWidth="1"/>
    <col min="1787" max="1787" width="32.421875" style="0" customWidth="1"/>
    <col min="1788" max="1788" width="13.57421875" style="0" customWidth="1"/>
    <col min="1789" max="1789" width="12.7109375" style="0" customWidth="1"/>
    <col min="1790" max="1790" width="7.28125" style="0" customWidth="1"/>
    <col min="1791" max="1791" width="23.57421875" style="0" customWidth="1"/>
    <col min="1792" max="1792" width="26.00390625" style="0" customWidth="1"/>
    <col min="2041" max="2041" width="25.8515625" style="0" customWidth="1"/>
    <col min="2042" max="2042" width="11.8515625" style="0" customWidth="1"/>
    <col min="2043" max="2043" width="32.421875" style="0" customWidth="1"/>
    <col min="2044" max="2044" width="13.57421875" style="0" customWidth="1"/>
    <col min="2045" max="2045" width="12.7109375" style="0" customWidth="1"/>
    <col min="2046" max="2046" width="7.28125" style="0" customWidth="1"/>
    <col min="2047" max="2047" width="23.57421875" style="0" customWidth="1"/>
    <col min="2048" max="2048" width="26.00390625" style="0" customWidth="1"/>
    <col min="2297" max="2297" width="25.8515625" style="0" customWidth="1"/>
    <col min="2298" max="2298" width="11.8515625" style="0" customWidth="1"/>
    <col min="2299" max="2299" width="32.421875" style="0" customWidth="1"/>
    <col min="2300" max="2300" width="13.57421875" style="0" customWidth="1"/>
    <col min="2301" max="2301" width="12.7109375" style="0" customWidth="1"/>
    <col min="2302" max="2302" width="7.28125" style="0" customWidth="1"/>
    <col min="2303" max="2303" width="23.57421875" style="0" customWidth="1"/>
    <col min="2304" max="2304" width="26.00390625" style="0" customWidth="1"/>
    <col min="2553" max="2553" width="25.8515625" style="0" customWidth="1"/>
    <col min="2554" max="2554" width="11.8515625" style="0" customWidth="1"/>
    <col min="2555" max="2555" width="32.421875" style="0" customWidth="1"/>
    <col min="2556" max="2556" width="13.57421875" style="0" customWidth="1"/>
    <col min="2557" max="2557" width="12.7109375" style="0" customWidth="1"/>
    <col min="2558" max="2558" width="7.28125" style="0" customWidth="1"/>
    <col min="2559" max="2559" width="23.57421875" style="0" customWidth="1"/>
    <col min="2560" max="2560" width="26.00390625" style="0" customWidth="1"/>
    <col min="2809" max="2809" width="25.8515625" style="0" customWidth="1"/>
    <col min="2810" max="2810" width="11.8515625" style="0" customWidth="1"/>
    <col min="2811" max="2811" width="32.421875" style="0" customWidth="1"/>
    <col min="2812" max="2812" width="13.57421875" style="0" customWidth="1"/>
    <col min="2813" max="2813" width="12.7109375" style="0" customWidth="1"/>
    <col min="2814" max="2814" width="7.28125" style="0" customWidth="1"/>
    <col min="2815" max="2815" width="23.57421875" style="0" customWidth="1"/>
    <col min="2816" max="2816" width="26.00390625" style="0" customWidth="1"/>
    <col min="3065" max="3065" width="25.8515625" style="0" customWidth="1"/>
    <col min="3066" max="3066" width="11.8515625" style="0" customWidth="1"/>
    <col min="3067" max="3067" width="32.421875" style="0" customWidth="1"/>
    <col min="3068" max="3068" width="13.57421875" style="0" customWidth="1"/>
    <col min="3069" max="3069" width="12.7109375" style="0" customWidth="1"/>
    <col min="3070" max="3070" width="7.28125" style="0" customWidth="1"/>
    <col min="3071" max="3071" width="23.57421875" style="0" customWidth="1"/>
    <col min="3072" max="3072" width="26.00390625" style="0" customWidth="1"/>
    <col min="3321" max="3321" width="25.8515625" style="0" customWidth="1"/>
    <col min="3322" max="3322" width="11.8515625" style="0" customWidth="1"/>
    <col min="3323" max="3323" width="32.421875" style="0" customWidth="1"/>
    <col min="3324" max="3324" width="13.57421875" style="0" customWidth="1"/>
    <col min="3325" max="3325" width="12.7109375" style="0" customWidth="1"/>
    <col min="3326" max="3326" width="7.28125" style="0" customWidth="1"/>
    <col min="3327" max="3327" width="23.57421875" style="0" customWidth="1"/>
    <col min="3328" max="3328" width="26.00390625" style="0" customWidth="1"/>
    <col min="3577" max="3577" width="25.8515625" style="0" customWidth="1"/>
    <col min="3578" max="3578" width="11.8515625" style="0" customWidth="1"/>
    <col min="3579" max="3579" width="32.421875" style="0" customWidth="1"/>
    <col min="3580" max="3580" width="13.57421875" style="0" customWidth="1"/>
    <col min="3581" max="3581" width="12.7109375" style="0" customWidth="1"/>
    <col min="3582" max="3582" width="7.28125" style="0" customWidth="1"/>
    <col min="3583" max="3583" width="23.57421875" style="0" customWidth="1"/>
    <col min="3584" max="3584" width="26.00390625" style="0" customWidth="1"/>
    <col min="3833" max="3833" width="25.8515625" style="0" customWidth="1"/>
    <col min="3834" max="3834" width="11.8515625" style="0" customWidth="1"/>
    <col min="3835" max="3835" width="32.421875" style="0" customWidth="1"/>
    <col min="3836" max="3836" width="13.57421875" style="0" customWidth="1"/>
    <col min="3837" max="3837" width="12.7109375" style="0" customWidth="1"/>
    <col min="3838" max="3838" width="7.28125" style="0" customWidth="1"/>
    <col min="3839" max="3839" width="23.57421875" style="0" customWidth="1"/>
    <col min="3840" max="3840" width="26.00390625" style="0" customWidth="1"/>
    <col min="4089" max="4089" width="25.8515625" style="0" customWidth="1"/>
    <col min="4090" max="4090" width="11.8515625" style="0" customWidth="1"/>
    <col min="4091" max="4091" width="32.421875" style="0" customWidth="1"/>
    <col min="4092" max="4092" width="13.57421875" style="0" customWidth="1"/>
    <col min="4093" max="4093" width="12.7109375" style="0" customWidth="1"/>
    <col min="4094" max="4094" width="7.28125" style="0" customWidth="1"/>
    <col min="4095" max="4095" width="23.57421875" style="0" customWidth="1"/>
    <col min="4096" max="4096" width="26.00390625" style="0" customWidth="1"/>
    <col min="4345" max="4345" width="25.8515625" style="0" customWidth="1"/>
    <col min="4346" max="4346" width="11.8515625" style="0" customWidth="1"/>
    <col min="4347" max="4347" width="32.421875" style="0" customWidth="1"/>
    <col min="4348" max="4348" width="13.57421875" style="0" customWidth="1"/>
    <col min="4349" max="4349" width="12.7109375" style="0" customWidth="1"/>
    <col min="4350" max="4350" width="7.28125" style="0" customWidth="1"/>
    <col min="4351" max="4351" width="23.57421875" style="0" customWidth="1"/>
    <col min="4352" max="4352" width="26.00390625" style="0" customWidth="1"/>
    <col min="4601" max="4601" width="25.8515625" style="0" customWidth="1"/>
    <col min="4602" max="4602" width="11.8515625" style="0" customWidth="1"/>
    <col min="4603" max="4603" width="32.421875" style="0" customWidth="1"/>
    <col min="4604" max="4604" width="13.57421875" style="0" customWidth="1"/>
    <col min="4605" max="4605" width="12.7109375" style="0" customWidth="1"/>
    <col min="4606" max="4606" width="7.28125" style="0" customWidth="1"/>
    <col min="4607" max="4607" width="23.57421875" style="0" customWidth="1"/>
    <col min="4608" max="4608" width="26.00390625" style="0" customWidth="1"/>
    <col min="4857" max="4857" width="25.8515625" style="0" customWidth="1"/>
    <col min="4858" max="4858" width="11.8515625" style="0" customWidth="1"/>
    <col min="4859" max="4859" width="32.421875" style="0" customWidth="1"/>
    <col min="4860" max="4860" width="13.57421875" style="0" customWidth="1"/>
    <col min="4861" max="4861" width="12.7109375" style="0" customWidth="1"/>
    <col min="4862" max="4862" width="7.28125" style="0" customWidth="1"/>
    <col min="4863" max="4863" width="23.57421875" style="0" customWidth="1"/>
    <col min="4864" max="4864" width="26.00390625" style="0" customWidth="1"/>
    <col min="5113" max="5113" width="25.8515625" style="0" customWidth="1"/>
    <col min="5114" max="5114" width="11.8515625" style="0" customWidth="1"/>
    <col min="5115" max="5115" width="32.421875" style="0" customWidth="1"/>
    <col min="5116" max="5116" width="13.57421875" style="0" customWidth="1"/>
    <col min="5117" max="5117" width="12.7109375" style="0" customWidth="1"/>
    <col min="5118" max="5118" width="7.28125" style="0" customWidth="1"/>
    <col min="5119" max="5119" width="23.57421875" style="0" customWidth="1"/>
    <col min="5120" max="5120" width="26.00390625" style="0" customWidth="1"/>
    <col min="5369" max="5369" width="25.8515625" style="0" customWidth="1"/>
    <col min="5370" max="5370" width="11.8515625" style="0" customWidth="1"/>
    <col min="5371" max="5371" width="32.421875" style="0" customWidth="1"/>
    <col min="5372" max="5372" width="13.57421875" style="0" customWidth="1"/>
    <col min="5373" max="5373" width="12.7109375" style="0" customWidth="1"/>
    <col min="5374" max="5374" width="7.28125" style="0" customWidth="1"/>
    <col min="5375" max="5375" width="23.57421875" style="0" customWidth="1"/>
    <col min="5376" max="5376" width="26.00390625" style="0" customWidth="1"/>
    <col min="5625" max="5625" width="25.8515625" style="0" customWidth="1"/>
    <col min="5626" max="5626" width="11.8515625" style="0" customWidth="1"/>
    <col min="5627" max="5627" width="32.421875" style="0" customWidth="1"/>
    <col min="5628" max="5628" width="13.57421875" style="0" customWidth="1"/>
    <col min="5629" max="5629" width="12.7109375" style="0" customWidth="1"/>
    <col min="5630" max="5630" width="7.28125" style="0" customWidth="1"/>
    <col min="5631" max="5631" width="23.57421875" style="0" customWidth="1"/>
    <col min="5632" max="5632" width="26.00390625" style="0" customWidth="1"/>
    <col min="5881" max="5881" width="25.8515625" style="0" customWidth="1"/>
    <col min="5882" max="5882" width="11.8515625" style="0" customWidth="1"/>
    <col min="5883" max="5883" width="32.421875" style="0" customWidth="1"/>
    <col min="5884" max="5884" width="13.57421875" style="0" customWidth="1"/>
    <col min="5885" max="5885" width="12.7109375" style="0" customWidth="1"/>
    <col min="5886" max="5886" width="7.28125" style="0" customWidth="1"/>
    <col min="5887" max="5887" width="23.57421875" style="0" customWidth="1"/>
    <col min="5888" max="5888" width="26.00390625" style="0" customWidth="1"/>
    <col min="6137" max="6137" width="25.8515625" style="0" customWidth="1"/>
    <col min="6138" max="6138" width="11.8515625" style="0" customWidth="1"/>
    <col min="6139" max="6139" width="32.421875" style="0" customWidth="1"/>
    <col min="6140" max="6140" width="13.57421875" style="0" customWidth="1"/>
    <col min="6141" max="6141" width="12.7109375" style="0" customWidth="1"/>
    <col min="6142" max="6142" width="7.28125" style="0" customWidth="1"/>
    <col min="6143" max="6143" width="23.57421875" style="0" customWidth="1"/>
    <col min="6144" max="6144" width="26.00390625" style="0" customWidth="1"/>
    <col min="6393" max="6393" width="25.8515625" style="0" customWidth="1"/>
    <col min="6394" max="6394" width="11.8515625" style="0" customWidth="1"/>
    <col min="6395" max="6395" width="32.421875" style="0" customWidth="1"/>
    <col min="6396" max="6396" width="13.57421875" style="0" customWidth="1"/>
    <col min="6397" max="6397" width="12.7109375" style="0" customWidth="1"/>
    <col min="6398" max="6398" width="7.28125" style="0" customWidth="1"/>
    <col min="6399" max="6399" width="23.57421875" style="0" customWidth="1"/>
    <col min="6400" max="6400" width="26.00390625" style="0" customWidth="1"/>
    <col min="6649" max="6649" width="25.8515625" style="0" customWidth="1"/>
    <col min="6650" max="6650" width="11.8515625" style="0" customWidth="1"/>
    <col min="6651" max="6651" width="32.421875" style="0" customWidth="1"/>
    <col min="6652" max="6652" width="13.57421875" style="0" customWidth="1"/>
    <col min="6653" max="6653" width="12.7109375" style="0" customWidth="1"/>
    <col min="6654" max="6654" width="7.28125" style="0" customWidth="1"/>
    <col min="6655" max="6655" width="23.57421875" style="0" customWidth="1"/>
    <col min="6656" max="6656" width="26.00390625" style="0" customWidth="1"/>
    <col min="6905" max="6905" width="25.8515625" style="0" customWidth="1"/>
    <col min="6906" max="6906" width="11.8515625" style="0" customWidth="1"/>
    <col min="6907" max="6907" width="32.421875" style="0" customWidth="1"/>
    <col min="6908" max="6908" width="13.57421875" style="0" customWidth="1"/>
    <col min="6909" max="6909" width="12.7109375" style="0" customWidth="1"/>
    <col min="6910" max="6910" width="7.28125" style="0" customWidth="1"/>
    <col min="6911" max="6911" width="23.57421875" style="0" customWidth="1"/>
    <col min="6912" max="6912" width="26.00390625" style="0" customWidth="1"/>
    <col min="7161" max="7161" width="25.8515625" style="0" customWidth="1"/>
    <col min="7162" max="7162" width="11.8515625" style="0" customWidth="1"/>
    <col min="7163" max="7163" width="32.421875" style="0" customWidth="1"/>
    <col min="7164" max="7164" width="13.57421875" style="0" customWidth="1"/>
    <col min="7165" max="7165" width="12.7109375" style="0" customWidth="1"/>
    <col min="7166" max="7166" width="7.28125" style="0" customWidth="1"/>
    <col min="7167" max="7167" width="23.57421875" style="0" customWidth="1"/>
    <col min="7168" max="7168" width="26.00390625" style="0" customWidth="1"/>
    <col min="7417" max="7417" width="25.8515625" style="0" customWidth="1"/>
    <col min="7418" max="7418" width="11.8515625" style="0" customWidth="1"/>
    <col min="7419" max="7419" width="32.421875" style="0" customWidth="1"/>
    <col min="7420" max="7420" width="13.57421875" style="0" customWidth="1"/>
    <col min="7421" max="7421" width="12.7109375" style="0" customWidth="1"/>
    <col min="7422" max="7422" width="7.28125" style="0" customWidth="1"/>
    <col min="7423" max="7423" width="23.57421875" style="0" customWidth="1"/>
    <col min="7424" max="7424" width="26.00390625" style="0" customWidth="1"/>
    <col min="7673" max="7673" width="25.8515625" style="0" customWidth="1"/>
    <col min="7674" max="7674" width="11.8515625" style="0" customWidth="1"/>
    <col min="7675" max="7675" width="32.421875" style="0" customWidth="1"/>
    <col min="7676" max="7676" width="13.57421875" style="0" customWidth="1"/>
    <col min="7677" max="7677" width="12.7109375" style="0" customWidth="1"/>
    <col min="7678" max="7678" width="7.28125" style="0" customWidth="1"/>
    <col min="7679" max="7679" width="23.57421875" style="0" customWidth="1"/>
    <col min="7680" max="7680" width="26.00390625" style="0" customWidth="1"/>
    <col min="7929" max="7929" width="25.8515625" style="0" customWidth="1"/>
    <col min="7930" max="7930" width="11.8515625" style="0" customWidth="1"/>
    <col min="7931" max="7931" width="32.421875" style="0" customWidth="1"/>
    <col min="7932" max="7932" width="13.57421875" style="0" customWidth="1"/>
    <col min="7933" max="7933" width="12.7109375" style="0" customWidth="1"/>
    <col min="7934" max="7934" width="7.28125" style="0" customWidth="1"/>
    <col min="7935" max="7935" width="23.57421875" style="0" customWidth="1"/>
    <col min="7936" max="7936" width="26.00390625" style="0" customWidth="1"/>
    <col min="8185" max="8185" width="25.8515625" style="0" customWidth="1"/>
    <col min="8186" max="8186" width="11.8515625" style="0" customWidth="1"/>
    <col min="8187" max="8187" width="32.421875" style="0" customWidth="1"/>
    <col min="8188" max="8188" width="13.57421875" style="0" customWidth="1"/>
    <col min="8189" max="8189" width="12.7109375" style="0" customWidth="1"/>
    <col min="8190" max="8190" width="7.28125" style="0" customWidth="1"/>
    <col min="8191" max="8191" width="23.57421875" style="0" customWidth="1"/>
    <col min="8192" max="8192" width="26.00390625" style="0" customWidth="1"/>
    <col min="8441" max="8441" width="25.8515625" style="0" customWidth="1"/>
    <col min="8442" max="8442" width="11.8515625" style="0" customWidth="1"/>
    <col min="8443" max="8443" width="32.421875" style="0" customWidth="1"/>
    <col min="8444" max="8444" width="13.57421875" style="0" customWidth="1"/>
    <col min="8445" max="8445" width="12.7109375" style="0" customWidth="1"/>
    <col min="8446" max="8446" width="7.28125" style="0" customWidth="1"/>
    <col min="8447" max="8447" width="23.57421875" style="0" customWidth="1"/>
    <col min="8448" max="8448" width="26.00390625" style="0" customWidth="1"/>
    <col min="8697" max="8697" width="25.8515625" style="0" customWidth="1"/>
    <col min="8698" max="8698" width="11.8515625" style="0" customWidth="1"/>
    <col min="8699" max="8699" width="32.421875" style="0" customWidth="1"/>
    <col min="8700" max="8700" width="13.57421875" style="0" customWidth="1"/>
    <col min="8701" max="8701" width="12.7109375" style="0" customWidth="1"/>
    <col min="8702" max="8702" width="7.28125" style="0" customWidth="1"/>
    <col min="8703" max="8703" width="23.57421875" style="0" customWidth="1"/>
    <col min="8704" max="8704" width="26.00390625" style="0" customWidth="1"/>
    <col min="8953" max="8953" width="25.8515625" style="0" customWidth="1"/>
    <col min="8954" max="8954" width="11.8515625" style="0" customWidth="1"/>
    <col min="8955" max="8955" width="32.421875" style="0" customWidth="1"/>
    <col min="8956" max="8956" width="13.57421875" style="0" customWidth="1"/>
    <col min="8957" max="8957" width="12.7109375" style="0" customWidth="1"/>
    <col min="8958" max="8958" width="7.28125" style="0" customWidth="1"/>
    <col min="8959" max="8959" width="23.57421875" style="0" customWidth="1"/>
    <col min="8960" max="8960" width="26.00390625" style="0" customWidth="1"/>
    <col min="9209" max="9209" width="25.8515625" style="0" customWidth="1"/>
    <col min="9210" max="9210" width="11.8515625" style="0" customWidth="1"/>
    <col min="9211" max="9211" width="32.421875" style="0" customWidth="1"/>
    <col min="9212" max="9212" width="13.57421875" style="0" customWidth="1"/>
    <col min="9213" max="9213" width="12.7109375" style="0" customWidth="1"/>
    <col min="9214" max="9214" width="7.28125" style="0" customWidth="1"/>
    <col min="9215" max="9215" width="23.57421875" style="0" customWidth="1"/>
    <col min="9216" max="9216" width="26.00390625" style="0" customWidth="1"/>
    <col min="9465" max="9465" width="25.8515625" style="0" customWidth="1"/>
    <col min="9466" max="9466" width="11.8515625" style="0" customWidth="1"/>
    <col min="9467" max="9467" width="32.421875" style="0" customWidth="1"/>
    <col min="9468" max="9468" width="13.57421875" style="0" customWidth="1"/>
    <col min="9469" max="9469" width="12.7109375" style="0" customWidth="1"/>
    <col min="9470" max="9470" width="7.28125" style="0" customWidth="1"/>
    <col min="9471" max="9471" width="23.57421875" style="0" customWidth="1"/>
    <col min="9472" max="9472" width="26.00390625" style="0" customWidth="1"/>
    <col min="9721" max="9721" width="25.8515625" style="0" customWidth="1"/>
    <col min="9722" max="9722" width="11.8515625" style="0" customWidth="1"/>
    <col min="9723" max="9723" width="32.421875" style="0" customWidth="1"/>
    <col min="9724" max="9724" width="13.57421875" style="0" customWidth="1"/>
    <col min="9725" max="9725" width="12.7109375" style="0" customWidth="1"/>
    <col min="9726" max="9726" width="7.28125" style="0" customWidth="1"/>
    <col min="9727" max="9727" width="23.57421875" style="0" customWidth="1"/>
    <col min="9728" max="9728" width="26.00390625" style="0" customWidth="1"/>
    <col min="9977" max="9977" width="25.8515625" style="0" customWidth="1"/>
    <col min="9978" max="9978" width="11.8515625" style="0" customWidth="1"/>
    <col min="9979" max="9979" width="32.421875" style="0" customWidth="1"/>
    <col min="9980" max="9980" width="13.57421875" style="0" customWidth="1"/>
    <col min="9981" max="9981" width="12.7109375" style="0" customWidth="1"/>
    <col min="9982" max="9982" width="7.28125" style="0" customWidth="1"/>
    <col min="9983" max="9983" width="23.57421875" style="0" customWidth="1"/>
    <col min="9984" max="9984" width="26.00390625" style="0" customWidth="1"/>
    <col min="10233" max="10233" width="25.8515625" style="0" customWidth="1"/>
    <col min="10234" max="10234" width="11.8515625" style="0" customWidth="1"/>
    <col min="10235" max="10235" width="32.421875" style="0" customWidth="1"/>
    <col min="10236" max="10236" width="13.57421875" style="0" customWidth="1"/>
    <col min="10237" max="10237" width="12.7109375" style="0" customWidth="1"/>
    <col min="10238" max="10238" width="7.28125" style="0" customWidth="1"/>
    <col min="10239" max="10239" width="23.57421875" style="0" customWidth="1"/>
    <col min="10240" max="10240" width="26.00390625" style="0" customWidth="1"/>
    <col min="10489" max="10489" width="25.8515625" style="0" customWidth="1"/>
    <col min="10490" max="10490" width="11.8515625" style="0" customWidth="1"/>
    <col min="10491" max="10491" width="32.421875" style="0" customWidth="1"/>
    <col min="10492" max="10492" width="13.57421875" style="0" customWidth="1"/>
    <col min="10493" max="10493" width="12.7109375" style="0" customWidth="1"/>
    <col min="10494" max="10494" width="7.28125" style="0" customWidth="1"/>
    <col min="10495" max="10495" width="23.57421875" style="0" customWidth="1"/>
    <col min="10496" max="10496" width="26.00390625" style="0" customWidth="1"/>
    <col min="10745" max="10745" width="25.8515625" style="0" customWidth="1"/>
    <col min="10746" max="10746" width="11.8515625" style="0" customWidth="1"/>
    <col min="10747" max="10747" width="32.421875" style="0" customWidth="1"/>
    <col min="10748" max="10748" width="13.57421875" style="0" customWidth="1"/>
    <col min="10749" max="10749" width="12.7109375" style="0" customWidth="1"/>
    <col min="10750" max="10750" width="7.28125" style="0" customWidth="1"/>
    <col min="10751" max="10751" width="23.57421875" style="0" customWidth="1"/>
    <col min="10752" max="10752" width="26.00390625" style="0" customWidth="1"/>
    <col min="11001" max="11001" width="25.8515625" style="0" customWidth="1"/>
    <col min="11002" max="11002" width="11.8515625" style="0" customWidth="1"/>
    <col min="11003" max="11003" width="32.421875" style="0" customWidth="1"/>
    <col min="11004" max="11004" width="13.57421875" style="0" customWidth="1"/>
    <col min="11005" max="11005" width="12.7109375" style="0" customWidth="1"/>
    <col min="11006" max="11006" width="7.28125" style="0" customWidth="1"/>
    <col min="11007" max="11007" width="23.57421875" style="0" customWidth="1"/>
    <col min="11008" max="11008" width="26.00390625" style="0" customWidth="1"/>
    <col min="11257" max="11257" width="25.8515625" style="0" customWidth="1"/>
    <col min="11258" max="11258" width="11.8515625" style="0" customWidth="1"/>
    <col min="11259" max="11259" width="32.421875" style="0" customWidth="1"/>
    <col min="11260" max="11260" width="13.57421875" style="0" customWidth="1"/>
    <col min="11261" max="11261" width="12.7109375" style="0" customWidth="1"/>
    <col min="11262" max="11262" width="7.28125" style="0" customWidth="1"/>
    <col min="11263" max="11263" width="23.57421875" style="0" customWidth="1"/>
    <col min="11264" max="11264" width="26.00390625" style="0" customWidth="1"/>
    <col min="11513" max="11513" width="25.8515625" style="0" customWidth="1"/>
    <col min="11514" max="11514" width="11.8515625" style="0" customWidth="1"/>
    <col min="11515" max="11515" width="32.421875" style="0" customWidth="1"/>
    <col min="11516" max="11516" width="13.57421875" style="0" customWidth="1"/>
    <col min="11517" max="11517" width="12.7109375" style="0" customWidth="1"/>
    <col min="11518" max="11518" width="7.28125" style="0" customWidth="1"/>
    <col min="11519" max="11519" width="23.57421875" style="0" customWidth="1"/>
    <col min="11520" max="11520" width="26.00390625" style="0" customWidth="1"/>
    <col min="11769" max="11769" width="25.8515625" style="0" customWidth="1"/>
    <col min="11770" max="11770" width="11.8515625" style="0" customWidth="1"/>
    <col min="11771" max="11771" width="32.421875" style="0" customWidth="1"/>
    <col min="11772" max="11772" width="13.57421875" style="0" customWidth="1"/>
    <col min="11773" max="11773" width="12.7109375" style="0" customWidth="1"/>
    <col min="11774" max="11774" width="7.28125" style="0" customWidth="1"/>
    <col min="11775" max="11775" width="23.57421875" style="0" customWidth="1"/>
    <col min="11776" max="11776" width="26.00390625" style="0" customWidth="1"/>
    <col min="12025" max="12025" width="25.8515625" style="0" customWidth="1"/>
    <col min="12026" max="12026" width="11.8515625" style="0" customWidth="1"/>
    <col min="12027" max="12027" width="32.421875" style="0" customWidth="1"/>
    <col min="12028" max="12028" width="13.57421875" style="0" customWidth="1"/>
    <col min="12029" max="12029" width="12.7109375" style="0" customWidth="1"/>
    <col min="12030" max="12030" width="7.28125" style="0" customWidth="1"/>
    <col min="12031" max="12031" width="23.57421875" style="0" customWidth="1"/>
    <col min="12032" max="12032" width="26.00390625" style="0" customWidth="1"/>
    <col min="12281" max="12281" width="25.8515625" style="0" customWidth="1"/>
    <col min="12282" max="12282" width="11.8515625" style="0" customWidth="1"/>
    <col min="12283" max="12283" width="32.421875" style="0" customWidth="1"/>
    <col min="12284" max="12284" width="13.57421875" style="0" customWidth="1"/>
    <col min="12285" max="12285" width="12.7109375" style="0" customWidth="1"/>
    <col min="12286" max="12286" width="7.28125" style="0" customWidth="1"/>
    <col min="12287" max="12287" width="23.57421875" style="0" customWidth="1"/>
    <col min="12288" max="12288" width="26.00390625" style="0" customWidth="1"/>
    <col min="12537" max="12537" width="25.8515625" style="0" customWidth="1"/>
    <col min="12538" max="12538" width="11.8515625" style="0" customWidth="1"/>
    <col min="12539" max="12539" width="32.421875" style="0" customWidth="1"/>
    <col min="12540" max="12540" width="13.57421875" style="0" customWidth="1"/>
    <col min="12541" max="12541" width="12.7109375" style="0" customWidth="1"/>
    <col min="12542" max="12542" width="7.28125" style="0" customWidth="1"/>
    <col min="12543" max="12543" width="23.57421875" style="0" customWidth="1"/>
    <col min="12544" max="12544" width="26.00390625" style="0" customWidth="1"/>
    <col min="12793" max="12793" width="25.8515625" style="0" customWidth="1"/>
    <col min="12794" max="12794" width="11.8515625" style="0" customWidth="1"/>
    <col min="12795" max="12795" width="32.421875" style="0" customWidth="1"/>
    <col min="12796" max="12796" width="13.57421875" style="0" customWidth="1"/>
    <col min="12797" max="12797" width="12.7109375" style="0" customWidth="1"/>
    <col min="12798" max="12798" width="7.28125" style="0" customWidth="1"/>
    <col min="12799" max="12799" width="23.57421875" style="0" customWidth="1"/>
    <col min="12800" max="12800" width="26.00390625" style="0" customWidth="1"/>
    <col min="13049" max="13049" width="25.8515625" style="0" customWidth="1"/>
    <col min="13050" max="13050" width="11.8515625" style="0" customWidth="1"/>
    <col min="13051" max="13051" width="32.421875" style="0" customWidth="1"/>
    <col min="13052" max="13052" width="13.57421875" style="0" customWidth="1"/>
    <col min="13053" max="13053" width="12.7109375" style="0" customWidth="1"/>
    <col min="13054" max="13054" width="7.28125" style="0" customWidth="1"/>
    <col min="13055" max="13055" width="23.57421875" style="0" customWidth="1"/>
    <col min="13056" max="13056" width="26.00390625" style="0" customWidth="1"/>
    <col min="13305" max="13305" width="25.8515625" style="0" customWidth="1"/>
    <col min="13306" max="13306" width="11.8515625" style="0" customWidth="1"/>
    <col min="13307" max="13307" width="32.421875" style="0" customWidth="1"/>
    <col min="13308" max="13308" width="13.57421875" style="0" customWidth="1"/>
    <col min="13309" max="13309" width="12.7109375" style="0" customWidth="1"/>
    <col min="13310" max="13310" width="7.28125" style="0" customWidth="1"/>
    <col min="13311" max="13311" width="23.57421875" style="0" customWidth="1"/>
    <col min="13312" max="13312" width="26.00390625" style="0" customWidth="1"/>
    <col min="13561" max="13561" width="25.8515625" style="0" customWidth="1"/>
    <col min="13562" max="13562" width="11.8515625" style="0" customWidth="1"/>
    <col min="13563" max="13563" width="32.421875" style="0" customWidth="1"/>
    <col min="13564" max="13564" width="13.57421875" style="0" customWidth="1"/>
    <col min="13565" max="13565" width="12.7109375" style="0" customWidth="1"/>
    <col min="13566" max="13566" width="7.28125" style="0" customWidth="1"/>
    <col min="13567" max="13567" width="23.57421875" style="0" customWidth="1"/>
    <col min="13568" max="13568" width="26.00390625" style="0" customWidth="1"/>
    <col min="13817" max="13817" width="25.8515625" style="0" customWidth="1"/>
    <col min="13818" max="13818" width="11.8515625" style="0" customWidth="1"/>
    <col min="13819" max="13819" width="32.421875" style="0" customWidth="1"/>
    <col min="13820" max="13820" width="13.57421875" style="0" customWidth="1"/>
    <col min="13821" max="13821" width="12.7109375" style="0" customWidth="1"/>
    <col min="13822" max="13822" width="7.28125" style="0" customWidth="1"/>
    <col min="13823" max="13823" width="23.57421875" style="0" customWidth="1"/>
    <col min="13824" max="13824" width="26.00390625" style="0" customWidth="1"/>
    <col min="14073" max="14073" width="25.8515625" style="0" customWidth="1"/>
    <col min="14074" max="14074" width="11.8515625" style="0" customWidth="1"/>
    <col min="14075" max="14075" width="32.421875" style="0" customWidth="1"/>
    <col min="14076" max="14076" width="13.57421875" style="0" customWidth="1"/>
    <col min="14077" max="14077" width="12.7109375" style="0" customWidth="1"/>
    <col min="14078" max="14078" width="7.28125" style="0" customWidth="1"/>
    <col min="14079" max="14079" width="23.57421875" style="0" customWidth="1"/>
    <col min="14080" max="14080" width="26.00390625" style="0" customWidth="1"/>
    <col min="14329" max="14329" width="25.8515625" style="0" customWidth="1"/>
    <col min="14330" max="14330" width="11.8515625" style="0" customWidth="1"/>
    <col min="14331" max="14331" width="32.421875" style="0" customWidth="1"/>
    <col min="14332" max="14332" width="13.57421875" style="0" customWidth="1"/>
    <col min="14333" max="14333" width="12.7109375" style="0" customWidth="1"/>
    <col min="14334" max="14334" width="7.28125" style="0" customWidth="1"/>
    <col min="14335" max="14335" width="23.57421875" style="0" customWidth="1"/>
    <col min="14336" max="14336" width="26.00390625" style="0" customWidth="1"/>
    <col min="14585" max="14585" width="25.8515625" style="0" customWidth="1"/>
    <col min="14586" max="14586" width="11.8515625" style="0" customWidth="1"/>
    <col min="14587" max="14587" width="32.421875" style="0" customWidth="1"/>
    <col min="14588" max="14588" width="13.57421875" style="0" customWidth="1"/>
    <col min="14589" max="14589" width="12.7109375" style="0" customWidth="1"/>
    <col min="14590" max="14590" width="7.28125" style="0" customWidth="1"/>
    <col min="14591" max="14591" width="23.57421875" style="0" customWidth="1"/>
    <col min="14592" max="14592" width="26.00390625" style="0" customWidth="1"/>
    <col min="14841" max="14841" width="25.8515625" style="0" customWidth="1"/>
    <col min="14842" max="14842" width="11.8515625" style="0" customWidth="1"/>
    <col min="14843" max="14843" width="32.421875" style="0" customWidth="1"/>
    <col min="14844" max="14844" width="13.57421875" style="0" customWidth="1"/>
    <col min="14845" max="14845" width="12.7109375" style="0" customWidth="1"/>
    <col min="14846" max="14846" width="7.28125" style="0" customWidth="1"/>
    <col min="14847" max="14847" width="23.57421875" style="0" customWidth="1"/>
    <col min="14848" max="14848" width="26.00390625" style="0" customWidth="1"/>
    <col min="15097" max="15097" width="25.8515625" style="0" customWidth="1"/>
    <col min="15098" max="15098" width="11.8515625" style="0" customWidth="1"/>
    <col min="15099" max="15099" width="32.421875" style="0" customWidth="1"/>
    <col min="15100" max="15100" width="13.57421875" style="0" customWidth="1"/>
    <col min="15101" max="15101" width="12.7109375" style="0" customWidth="1"/>
    <col min="15102" max="15102" width="7.28125" style="0" customWidth="1"/>
    <col min="15103" max="15103" width="23.57421875" style="0" customWidth="1"/>
    <col min="15104" max="15104" width="26.00390625" style="0" customWidth="1"/>
    <col min="15353" max="15353" width="25.8515625" style="0" customWidth="1"/>
    <col min="15354" max="15354" width="11.8515625" style="0" customWidth="1"/>
    <col min="15355" max="15355" width="32.421875" style="0" customWidth="1"/>
    <col min="15356" max="15356" width="13.57421875" style="0" customWidth="1"/>
    <col min="15357" max="15357" width="12.7109375" style="0" customWidth="1"/>
    <col min="15358" max="15358" width="7.28125" style="0" customWidth="1"/>
    <col min="15359" max="15359" width="23.57421875" style="0" customWidth="1"/>
    <col min="15360" max="15360" width="26.00390625" style="0" customWidth="1"/>
    <col min="15609" max="15609" width="25.8515625" style="0" customWidth="1"/>
    <col min="15610" max="15610" width="11.8515625" style="0" customWidth="1"/>
    <col min="15611" max="15611" width="32.421875" style="0" customWidth="1"/>
    <col min="15612" max="15612" width="13.57421875" style="0" customWidth="1"/>
    <col min="15613" max="15613" width="12.7109375" style="0" customWidth="1"/>
    <col min="15614" max="15614" width="7.28125" style="0" customWidth="1"/>
    <col min="15615" max="15615" width="23.57421875" style="0" customWidth="1"/>
    <col min="15616" max="15616" width="26.00390625" style="0" customWidth="1"/>
    <col min="15865" max="15865" width="25.8515625" style="0" customWidth="1"/>
    <col min="15866" max="15866" width="11.8515625" style="0" customWidth="1"/>
    <col min="15867" max="15867" width="32.421875" style="0" customWidth="1"/>
    <col min="15868" max="15868" width="13.57421875" style="0" customWidth="1"/>
    <col min="15869" max="15869" width="12.7109375" style="0" customWidth="1"/>
    <col min="15870" max="15870" width="7.28125" style="0" customWidth="1"/>
    <col min="15871" max="15871" width="23.57421875" style="0" customWidth="1"/>
    <col min="15872" max="15872" width="26.00390625" style="0" customWidth="1"/>
    <col min="16121" max="16121" width="25.8515625" style="0" customWidth="1"/>
    <col min="16122" max="16122" width="11.8515625" style="0" customWidth="1"/>
    <col min="16123" max="16123" width="32.421875" style="0" customWidth="1"/>
    <col min="16124" max="16124" width="13.57421875" style="0" customWidth="1"/>
    <col min="16125" max="16125" width="12.7109375" style="0" customWidth="1"/>
    <col min="16126" max="16126" width="7.28125" style="0" customWidth="1"/>
    <col min="16127" max="16127" width="23.57421875" style="0" customWidth="1"/>
    <col min="16128" max="16128" width="26.00390625" style="0" customWidth="1"/>
  </cols>
  <sheetData>
    <row r="1" spans="1:7" ht="27" customHeight="1">
      <c r="A1" s="31"/>
      <c r="B1" s="22" t="s">
        <v>68</v>
      </c>
      <c r="C1" s="22" t="s">
        <v>69</v>
      </c>
      <c r="D1" s="22"/>
      <c r="E1" s="23" t="s">
        <v>70</v>
      </c>
      <c r="F1" s="35" t="s">
        <v>71</v>
      </c>
      <c r="G1" s="36"/>
    </row>
    <row r="2" spans="1:7" ht="24.75" customHeight="1">
      <c r="A2" s="52" t="s">
        <v>73</v>
      </c>
      <c r="B2" s="28">
        <v>523</v>
      </c>
      <c r="C2" s="27" t="s">
        <v>107</v>
      </c>
      <c r="D2" s="57" t="s">
        <v>122</v>
      </c>
      <c r="E2" s="67">
        <v>8524.32</v>
      </c>
      <c r="F2" s="49">
        <v>39115</v>
      </c>
      <c r="G2" s="37" t="s">
        <v>90</v>
      </c>
    </row>
    <row r="3" spans="1:7" ht="23.25" customHeight="1">
      <c r="A3" s="52" t="s">
        <v>73</v>
      </c>
      <c r="B3" s="28" t="s">
        <v>72</v>
      </c>
      <c r="C3" s="51" t="s">
        <v>162</v>
      </c>
      <c r="D3" s="57" t="s">
        <v>63</v>
      </c>
      <c r="E3" s="67">
        <v>422.36</v>
      </c>
      <c r="F3" s="49" t="s">
        <v>199</v>
      </c>
      <c r="G3" s="37" t="s">
        <v>90</v>
      </c>
    </row>
    <row r="4" spans="1:7" ht="23.25" customHeight="1">
      <c r="A4" s="52" t="s">
        <v>73</v>
      </c>
      <c r="B4" s="28" t="s">
        <v>72</v>
      </c>
      <c r="C4" s="51" t="s">
        <v>162</v>
      </c>
      <c r="D4" s="57" t="s">
        <v>63</v>
      </c>
      <c r="E4" s="67">
        <v>136.24</v>
      </c>
      <c r="F4" s="49" t="s">
        <v>199</v>
      </c>
      <c r="G4" s="37" t="s">
        <v>90</v>
      </c>
    </row>
    <row r="5" spans="1:7" ht="23.25" customHeight="1">
      <c r="A5" s="52" t="s">
        <v>73</v>
      </c>
      <c r="B5" s="28">
        <v>83</v>
      </c>
      <c r="C5" s="51" t="s">
        <v>173</v>
      </c>
      <c r="D5" s="57" t="s">
        <v>174</v>
      </c>
      <c r="E5" s="67">
        <v>6254.86</v>
      </c>
      <c r="F5" s="49">
        <v>39115</v>
      </c>
      <c r="G5" s="37" t="s">
        <v>90</v>
      </c>
    </row>
    <row r="6" spans="1:7" ht="23.25" customHeight="1">
      <c r="A6" s="52" t="s">
        <v>73</v>
      </c>
      <c r="B6" s="28" t="s">
        <v>72</v>
      </c>
      <c r="C6" s="51" t="s">
        <v>162</v>
      </c>
      <c r="D6" s="57" t="s">
        <v>63</v>
      </c>
      <c r="E6" s="67">
        <v>309.91</v>
      </c>
      <c r="F6" s="49" t="s">
        <v>199</v>
      </c>
      <c r="G6" s="37" t="s">
        <v>90</v>
      </c>
    </row>
    <row r="7" spans="1:7" ht="23.25" customHeight="1">
      <c r="A7" s="52" t="s">
        <v>73</v>
      </c>
      <c r="B7" s="28" t="s">
        <v>72</v>
      </c>
      <c r="C7" s="51" t="s">
        <v>162</v>
      </c>
      <c r="D7" s="57" t="s">
        <v>63</v>
      </c>
      <c r="E7" s="67">
        <v>99.97</v>
      </c>
      <c r="F7" s="49" t="s">
        <v>199</v>
      </c>
      <c r="G7" s="37" t="s">
        <v>90</v>
      </c>
    </row>
    <row r="8" spans="1:7" ht="23.25" customHeight="1">
      <c r="A8" s="52" t="s">
        <v>79</v>
      </c>
      <c r="B8" s="28">
        <v>4436</v>
      </c>
      <c r="C8" s="27" t="s">
        <v>106</v>
      </c>
      <c r="D8" s="57" t="s">
        <v>123</v>
      </c>
      <c r="E8" s="68">
        <v>7568.4</v>
      </c>
      <c r="F8" s="49">
        <v>39115</v>
      </c>
      <c r="G8" s="37" t="s">
        <v>90</v>
      </c>
    </row>
    <row r="9" spans="1:7" ht="23.25" customHeight="1">
      <c r="A9" s="52" t="s">
        <v>79</v>
      </c>
      <c r="B9" s="28">
        <v>4440</v>
      </c>
      <c r="C9" s="27" t="s">
        <v>106</v>
      </c>
      <c r="D9" s="57" t="s">
        <v>123</v>
      </c>
      <c r="E9" s="68">
        <v>667.8</v>
      </c>
      <c r="F9" s="49">
        <v>39115</v>
      </c>
      <c r="G9" s="37" t="s">
        <v>90</v>
      </c>
    </row>
    <row r="10" spans="1:7" ht="23.25" customHeight="1">
      <c r="A10" s="52" t="s">
        <v>79</v>
      </c>
      <c r="B10" s="28">
        <v>4442</v>
      </c>
      <c r="C10" s="27" t="s">
        <v>106</v>
      </c>
      <c r="D10" s="57" t="s">
        <v>123</v>
      </c>
      <c r="E10" s="68">
        <v>1335.6</v>
      </c>
      <c r="F10" s="49">
        <v>39115</v>
      </c>
      <c r="G10" s="37" t="s">
        <v>90</v>
      </c>
    </row>
    <row r="11" spans="1:7" ht="23.25" customHeight="1">
      <c r="A11" s="52" t="s">
        <v>80</v>
      </c>
      <c r="B11" s="28">
        <v>4968</v>
      </c>
      <c r="C11" s="51" t="s">
        <v>81</v>
      </c>
      <c r="D11" s="58" t="s">
        <v>124</v>
      </c>
      <c r="E11" s="68">
        <v>2490.74</v>
      </c>
      <c r="F11" s="49">
        <v>39115</v>
      </c>
      <c r="G11" s="37" t="s">
        <v>90</v>
      </c>
    </row>
    <row r="12" spans="1:7" ht="23.25" customHeight="1">
      <c r="A12" s="52" t="s">
        <v>80</v>
      </c>
      <c r="B12" s="28" t="s">
        <v>72</v>
      </c>
      <c r="C12" s="51" t="s">
        <v>162</v>
      </c>
      <c r="D12" s="57" t="s">
        <v>63</v>
      </c>
      <c r="E12" s="68">
        <v>123.41</v>
      </c>
      <c r="F12" s="49" t="s">
        <v>199</v>
      </c>
      <c r="G12" s="37" t="s">
        <v>90</v>
      </c>
    </row>
    <row r="13" spans="1:7" ht="23.25" customHeight="1">
      <c r="A13" s="52" t="s">
        <v>80</v>
      </c>
      <c r="B13" s="28" t="s">
        <v>72</v>
      </c>
      <c r="C13" s="51" t="s">
        <v>162</v>
      </c>
      <c r="D13" s="57" t="s">
        <v>63</v>
      </c>
      <c r="E13" s="68">
        <v>39.81</v>
      </c>
      <c r="F13" s="49" t="s">
        <v>199</v>
      </c>
      <c r="G13" s="37" t="s">
        <v>90</v>
      </c>
    </row>
    <row r="14" spans="1:7" ht="23.25" customHeight="1">
      <c r="A14" s="52" t="s">
        <v>80</v>
      </c>
      <c r="B14" s="28">
        <v>4970</v>
      </c>
      <c r="C14" s="51" t="s">
        <v>81</v>
      </c>
      <c r="D14" s="58" t="s">
        <v>124</v>
      </c>
      <c r="E14" s="68">
        <v>492.91</v>
      </c>
      <c r="F14" s="49">
        <v>39115</v>
      </c>
      <c r="G14" s="37" t="s">
        <v>90</v>
      </c>
    </row>
    <row r="15" spans="1:7" ht="23.25" customHeight="1">
      <c r="A15" s="52" t="s">
        <v>80</v>
      </c>
      <c r="B15" s="28" t="s">
        <v>72</v>
      </c>
      <c r="C15" s="51" t="s">
        <v>162</v>
      </c>
      <c r="D15" s="57" t="s">
        <v>63</v>
      </c>
      <c r="E15" s="68">
        <v>24.42</v>
      </c>
      <c r="F15" s="49" t="s">
        <v>199</v>
      </c>
      <c r="G15" s="37" t="s">
        <v>90</v>
      </c>
    </row>
    <row r="16" spans="1:7" ht="23.25" customHeight="1">
      <c r="A16" s="52" t="s">
        <v>80</v>
      </c>
      <c r="B16" s="28" t="s">
        <v>72</v>
      </c>
      <c r="C16" s="51" t="s">
        <v>162</v>
      </c>
      <c r="D16" s="57" t="s">
        <v>63</v>
      </c>
      <c r="E16" s="68">
        <v>7.88</v>
      </c>
      <c r="F16" s="49" t="s">
        <v>199</v>
      </c>
      <c r="G16" s="37" t="s">
        <v>90</v>
      </c>
    </row>
    <row r="17" spans="1:7" ht="23.25" customHeight="1">
      <c r="A17" s="29" t="s">
        <v>82</v>
      </c>
      <c r="B17" s="28">
        <v>76</v>
      </c>
      <c r="C17" s="51" t="s">
        <v>108</v>
      </c>
      <c r="D17" s="58" t="s">
        <v>125</v>
      </c>
      <c r="E17" s="68">
        <v>4427.34</v>
      </c>
      <c r="F17" s="49">
        <v>670423</v>
      </c>
      <c r="G17" s="37" t="s">
        <v>90</v>
      </c>
    </row>
    <row r="18" spans="1:7" ht="23.25" customHeight="1">
      <c r="A18" s="29" t="s">
        <v>82</v>
      </c>
      <c r="B18" s="28" t="s">
        <v>72</v>
      </c>
      <c r="C18" s="51" t="s">
        <v>162</v>
      </c>
      <c r="D18" s="57" t="s">
        <v>63</v>
      </c>
      <c r="E18" s="68">
        <v>219.35</v>
      </c>
      <c r="F18" s="49" t="s">
        <v>199</v>
      </c>
      <c r="G18" s="37" t="s">
        <v>90</v>
      </c>
    </row>
    <row r="19" spans="1:7" ht="23.25" customHeight="1">
      <c r="A19" s="29" t="s">
        <v>82</v>
      </c>
      <c r="B19" s="28" t="s">
        <v>72</v>
      </c>
      <c r="C19" s="51" t="s">
        <v>162</v>
      </c>
      <c r="D19" s="57" t="s">
        <v>63</v>
      </c>
      <c r="E19" s="68">
        <v>70.76</v>
      </c>
      <c r="F19" s="49" t="s">
        <v>199</v>
      </c>
      <c r="G19" s="37" t="s">
        <v>90</v>
      </c>
    </row>
    <row r="20" spans="1:7" ht="23.25" customHeight="1">
      <c r="A20" s="29" t="s">
        <v>84</v>
      </c>
      <c r="B20" s="28">
        <v>109</v>
      </c>
      <c r="C20" s="51" t="s">
        <v>172</v>
      </c>
      <c r="D20" s="58" t="s">
        <v>163</v>
      </c>
      <c r="E20" s="67">
        <v>5472.16</v>
      </c>
      <c r="F20" s="49">
        <v>39115</v>
      </c>
      <c r="G20" s="37" t="s">
        <v>90</v>
      </c>
    </row>
    <row r="21" spans="1:7" ht="27" customHeight="1">
      <c r="A21" s="29" t="s">
        <v>84</v>
      </c>
      <c r="B21" s="28">
        <v>111</v>
      </c>
      <c r="C21" s="51" t="s">
        <v>172</v>
      </c>
      <c r="D21" s="58" t="s">
        <v>163</v>
      </c>
      <c r="E21" s="67">
        <v>2409</v>
      </c>
      <c r="F21" s="49">
        <v>39115</v>
      </c>
      <c r="G21" s="37" t="s">
        <v>90</v>
      </c>
    </row>
    <row r="22" spans="1:7" ht="23.25" customHeight="1">
      <c r="A22" s="29" t="s">
        <v>105</v>
      </c>
      <c r="B22" s="28">
        <v>483</v>
      </c>
      <c r="C22" s="51" t="s">
        <v>161</v>
      </c>
      <c r="D22" s="58" t="s">
        <v>129</v>
      </c>
      <c r="E22" s="67">
        <v>7737.66</v>
      </c>
      <c r="F22" s="49">
        <v>39115</v>
      </c>
      <c r="G22" s="37" t="s">
        <v>90</v>
      </c>
    </row>
    <row r="23" spans="1:7" ht="23.25" customHeight="1">
      <c r="A23" s="29" t="s">
        <v>105</v>
      </c>
      <c r="B23" s="28" t="s">
        <v>72</v>
      </c>
      <c r="C23" s="51" t="s">
        <v>162</v>
      </c>
      <c r="D23" s="57" t="s">
        <v>63</v>
      </c>
      <c r="E23" s="67">
        <v>383.37</v>
      </c>
      <c r="F23" s="49" t="s">
        <v>199</v>
      </c>
      <c r="G23" s="37" t="s">
        <v>90</v>
      </c>
    </row>
    <row r="24" spans="1:7" ht="23.25" customHeight="1">
      <c r="A24" s="29" t="s">
        <v>105</v>
      </c>
      <c r="B24" s="28" t="s">
        <v>72</v>
      </c>
      <c r="C24" s="51" t="s">
        <v>162</v>
      </c>
      <c r="D24" s="57" t="s">
        <v>63</v>
      </c>
      <c r="E24" s="67">
        <v>123.67</v>
      </c>
      <c r="F24" s="49" t="s">
        <v>199</v>
      </c>
      <c r="G24" s="37" t="s">
        <v>90</v>
      </c>
    </row>
    <row r="25" spans="1:7" ht="23.25" customHeight="1">
      <c r="A25" s="29" t="s">
        <v>105</v>
      </c>
      <c r="B25" s="28">
        <v>484</v>
      </c>
      <c r="C25" s="51" t="s">
        <v>161</v>
      </c>
      <c r="D25" s="58" t="s">
        <v>129</v>
      </c>
      <c r="E25" s="67">
        <v>3868.85</v>
      </c>
      <c r="F25" s="49">
        <v>39115</v>
      </c>
      <c r="G25" s="37" t="s">
        <v>90</v>
      </c>
    </row>
    <row r="26" spans="1:7" ht="23.25" customHeight="1">
      <c r="A26" s="29" t="s">
        <v>105</v>
      </c>
      <c r="B26" s="28" t="s">
        <v>72</v>
      </c>
      <c r="C26" s="51" t="s">
        <v>162</v>
      </c>
      <c r="D26" s="57" t="s">
        <v>63</v>
      </c>
      <c r="E26" s="67">
        <v>191.67</v>
      </c>
      <c r="F26" s="49" t="s">
        <v>199</v>
      </c>
      <c r="G26" s="37" t="s">
        <v>90</v>
      </c>
    </row>
    <row r="27" spans="1:7" ht="23.25" customHeight="1">
      <c r="A27" s="29" t="s">
        <v>105</v>
      </c>
      <c r="B27" s="28" t="s">
        <v>72</v>
      </c>
      <c r="C27" s="51" t="s">
        <v>162</v>
      </c>
      <c r="D27" s="57" t="s">
        <v>63</v>
      </c>
      <c r="E27" s="67">
        <v>61.83</v>
      </c>
      <c r="F27" s="49" t="s">
        <v>199</v>
      </c>
      <c r="G27" s="37" t="s">
        <v>90</v>
      </c>
    </row>
    <row r="28" spans="1:9" ht="23.25" customHeight="1">
      <c r="A28" s="29" t="s">
        <v>96</v>
      </c>
      <c r="B28" s="28">
        <v>840</v>
      </c>
      <c r="C28" s="51" t="s">
        <v>118</v>
      </c>
      <c r="D28" s="58" t="s">
        <v>126</v>
      </c>
      <c r="E28" s="67">
        <v>6702.53</v>
      </c>
      <c r="F28" s="49">
        <v>39115</v>
      </c>
      <c r="G28" s="37" t="s">
        <v>90</v>
      </c>
      <c r="H28" s="34"/>
      <c r="I28" s="14"/>
    </row>
    <row r="29" spans="1:9" ht="23.25" customHeight="1">
      <c r="A29" s="29" t="s">
        <v>96</v>
      </c>
      <c r="B29" s="28" t="s">
        <v>72</v>
      </c>
      <c r="C29" s="51" t="s">
        <v>162</v>
      </c>
      <c r="D29" s="57" t="s">
        <v>63</v>
      </c>
      <c r="E29" s="67">
        <v>332.09</v>
      </c>
      <c r="F29" s="49" t="s">
        <v>199</v>
      </c>
      <c r="G29" s="37" t="s">
        <v>90</v>
      </c>
      <c r="H29" s="34"/>
      <c r="I29" s="14"/>
    </row>
    <row r="30" spans="1:9" ht="24" customHeight="1">
      <c r="A30" s="29" t="s">
        <v>96</v>
      </c>
      <c r="B30" s="28" t="s">
        <v>72</v>
      </c>
      <c r="C30" s="51" t="s">
        <v>162</v>
      </c>
      <c r="D30" s="57" t="s">
        <v>63</v>
      </c>
      <c r="E30" s="67">
        <v>107.13</v>
      </c>
      <c r="F30" s="49" t="s">
        <v>199</v>
      </c>
      <c r="G30" s="37" t="s">
        <v>90</v>
      </c>
      <c r="H30" s="34"/>
      <c r="I30" s="14"/>
    </row>
    <row r="31" spans="1:9" ht="24" customHeight="1">
      <c r="A31" s="29" t="s">
        <v>142</v>
      </c>
      <c r="B31" s="28">
        <v>120</v>
      </c>
      <c r="C31" s="51" t="s">
        <v>144</v>
      </c>
      <c r="D31" s="58" t="s">
        <v>143</v>
      </c>
      <c r="E31" s="67">
        <v>1325</v>
      </c>
      <c r="F31" s="49">
        <v>39115</v>
      </c>
      <c r="G31" s="37" t="s">
        <v>90</v>
      </c>
      <c r="H31" s="34"/>
      <c r="I31" s="14"/>
    </row>
    <row r="32" spans="1:9" ht="24" customHeight="1">
      <c r="A32" s="29" t="s">
        <v>113</v>
      </c>
      <c r="B32" s="28">
        <v>159</v>
      </c>
      <c r="C32" s="51" t="s">
        <v>114</v>
      </c>
      <c r="D32" s="58" t="s">
        <v>127</v>
      </c>
      <c r="E32" s="67">
        <v>2294.48</v>
      </c>
      <c r="F32" s="49">
        <v>39115</v>
      </c>
      <c r="G32" s="37" t="s">
        <v>90</v>
      </c>
      <c r="H32" s="34"/>
      <c r="I32" s="14"/>
    </row>
    <row r="33" spans="1:9" ht="24" customHeight="1">
      <c r="A33" s="29" t="s">
        <v>113</v>
      </c>
      <c r="B33" s="28" t="s">
        <v>72</v>
      </c>
      <c r="C33" s="51" t="s">
        <v>162</v>
      </c>
      <c r="D33" s="57" t="s">
        <v>63</v>
      </c>
      <c r="E33" s="67">
        <v>113.69</v>
      </c>
      <c r="F33" s="49" t="s">
        <v>199</v>
      </c>
      <c r="G33" s="37" t="s">
        <v>90</v>
      </c>
      <c r="H33" s="34"/>
      <c r="I33" s="14"/>
    </row>
    <row r="34" spans="1:9" ht="24" customHeight="1">
      <c r="A34" s="29" t="s">
        <v>113</v>
      </c>
      <c r="B34" s="28" t="s">
        <v>72</v>
      </c>
      <c r="C34" s="51" t="s">
        <v>162</v>
      </c>
      <c r="D34" s="57" t="s">
        <v>63</v>
      </c>
      <c r="E34" s="67">
        <v>36.67</v>
      </c>
      <c r="F34" s="49" t="s">
        <v>199</v>
      </c>
      <c r="G34" s="37" t="s">
        <v>90</v>
      </c>
      <c r="H34" s="34"/>
      <c r="I34" s="14"/>
    </row>
    <row r="35" spans="1:9" ht="24" customHeight="1">
      <c r="A35" s="29" t="s">
        <v>150</v>
      </c>
      <c r="B35" s="28">
        <v>13521</v>
      </c>
      <c r="C35" s="51" t="s">
        <v>151</v>
      </c>
      <c r="D35" s="58" t="s">
        <v>152</v>
      </c>
      <c r="E35" s="67">
        <v>1908</v>
      </c>
      <c r="F35" s="49">
        <v>39115</v>
      </c>
      <c r="G35" s="37" t="s">
        <v>90</v>
      </c>
      <c r="H35" s="34"/>
      <c r="I35" s="14"/>
    </row>
    <row r="36" spans="1:9" ht="24" customHeight="1">
      <c r="A36" s="29" t="s">
        <v>150</v>
      </c>
      <c r="B36" s="28" t="s">
        <v>72</v>
      </c>
      <c r="C36" s="51" t="s">
        <v>162</v>
      </c>
      <c r="D36" s="57" t="s">
        <v>63</v>
      </c>
      <c r="E36" s="67">
        <v>30.5</v>
      </c>
      <c r="F36" s="49" t="s">
        <v>199</v>
      </c>
      <c r="G36" s="37" t="s">
        <v>90</v>
      </c>
      <c r="H36" s="34"/>
      <c r="I36" s="14"/>
    </row>
    <row r="37" spans="1:9" ht="24" customHeight="1">
      <c r="A37" s="29" t="s">
        <v>150</v>
      </c>
      <c r="B37" s="28" t="s">
        <v>72</v>
      </c>
      <c r="C37" s="51" t="s">
        <v>162</v>
      </c>
      <c r="D37" s="57" t="s">
        <v>63</v>
      </c>
      <c r="E37" s="67">
        <v>94.53</v>
      </c>
      <c r="F37" s="49" t="s">
        <v>199</v>
      </c>
      <c r="G37" s="37" t="s">
        <v>90</v>
      </c>
      <c r="H37" s="34"/>
      <c r="I37" s="14"/>
    </row>
    <row r="38" spans="1:9" ht="24" customHeight="1">
      <c r="A38" s="29" t="s">
        <v>176</v>
      </c>
      <c r="B38" s="28">
        <v>889</v>
      </c>
      <c r="C38" s="51" t="s">
        <v>177</v>
      </c>
      <c r="D38" s="57" t="s">
        <v>178</v>
      </c>
      <c r="E38" s="67">
        <v>506.79</v>
      </c>
      <c r="F38" s="49">
        <v>395259</v>
      </c>
      <c r="G38" s="37" t="s">
        <v>90</v>
      </c>
      <c r="H38" s="34"/>
      <c r="I38" s="14"/>
    </row>
    <row r="39" spans="1:9" ht="24" customHeight="1">
      <c r="A39" s="29" t="s">
        <v>176</v>
      </c>
      <c r="B39" s="28" t="s">
        <v>72</v>
      </c>
      <c r="C39" s="51" t="s">
        <v>162</v>
      </c>
      <c r="D39" s="57" t="s">
        <v>63</v>
      </c>
      <c r="E39" s="67">
        <v>25.11</v>
      </c>
      <c r="F39" s="49" t="s">
        <v>199</v>
      </c>
      <c r="G39" s="37" t="s">
        <v>90</v>
      </c>
      <c r="H39" s="34"/>
      <c r="I39" s="14"/>
    </row>
    <row r="40" spans="1:9" ht="24" customHeight="1">
      <c r="A40" s="29" t="s">
        <v>176</v>
      </c>
      <c r="B40" s="28" t="s">
        <v>72</v>
      </c>
      <c r="C40" s="51" t="s">
        <v>162</v>
      </c>
      <c r="D40" s="57" t="s">
        <v>63</v>
      </c>
      <c r="E40" s="67">
        <v>8.1</v>
      </c>
      <c r="F40" s="49" t="s">
        <v>199</v>
      </c>
      <c r="G40" s="37" t="s">
        <v>90</v>
      </c>
      <c r="H40" s="34"/>
      <c r="I40" s="14"/>
    </row>
    <row r="41" spans="1:9" ht="21.75" customHeight="1">
      <c r="A41" s="32"/>
      <c r="B41" s="39"/>
      <c r="C41" s="33"/>
      <c r="D41" s="59"/>
      <c r="E41" s="70">
        <f>SUM(E2:E40)</f>
        <v>66948.91</v>
      </c>
      <c r="F41" s="40"/>
      <c r="G41" s="40"/>
      <c r="H41" s="34"/>
      <c r="I41" s="14"/>
    </row>
    <row r="42" spans="1:9" ht="23.25" customHeight="1">
      <c r="A42" s="52" t="s">
        <v>153</v>
      </c>
      <c r="B42" s="28">
        <v>4447</v>
      </c>
      <c r="C42" s="27" t="s">
        <v>106</v>
      </c>
      <c r="D42" s="57" t="s">
        <v>123</v>
      </c>
      <c r="E42" s="67">
        <v>524.19</v>
      </c>
      <c r="F42" s="28">
        <v>39114</v>
      </c>
      <c r="G42" s="37" t="s">
        <v>165</v>
      </c>
      <c r="H42" s="34"/>
      <c r="I42" s="14"/>
    </row>
    <row r="43" spans="1:9" ht="25.5" customHeight="1">
      <c r="A43" s="29" t="s">
        <v>83</v>
      </c>
      <c r="B43" s="28" t="s">
        <v>117</v>
      </c>
      <c r="C43" s="51" t="s">
        <v>138</v>
      </c>
      <c r="D43" s="58" t="s">
        <v>128</v>
      </c>
      <c r="E43" s="67">
        <v>400.96</v>
      </c>
      <c r="F43" s="28">
        <v>1902</v>
      </c>
      <c r="G43" s="37" t="s">
        <v>165</v>
      </c>
      <c r="H43" s="34"/>
      <c r="I43" s="14"/>
    </row>
    <row r="44" spans="1:9" ht="25.5" customHeight="1">
      <c r="A44" s="29" t="s">
        <v>181</v>
      </c>
      <c r="B44" s="28">
        <v>10822</v>
      </c>
      <c r="C44" s="51" t="s">
        <v>180</v>
      </c>
      <c r="D44" s="58" t="s">
        <v>133</v>
      </c>
      <c r="E44" s="67">
        <v>1513.87</v>
      </c>
      <c r="F44" s="87">
        <v>1914</v>
      </c>
      <c r="G44" s="37" t="s">
        <v>165</v>
      </c>
      <c r="H44" s="34"/>
      <c r="I44" s="14"/>
    </row>
    <row r="45" spans="1:9" ht="25.5" customHeight="1">
      <c r="A45" s="29" t="s">
        <v>181</v>
      </c>
      <c r="B45" s="28">
        <v>10806</v>
      </c>
      <c r="C45" s="51" t="s">
        <v>180</v>
      </c>
      <c r="D45" s="58" t="s">
        <v>133</v>
      </c>
      <c r="E45" s="67">
        <v>1513.87</v>
      </c>
      <c r="F45" s="87">
        <v>1913</v>
      </c>
      <c r="G45" s="37" t="s">
        <v>165</v>
      </c>
      <c r="H45" s="34"/>
      <c r="I45" s="14"/>
    </row>
    <row r="46" spans="1:9" ht="17.1" customHeight="1">
      <c r="A46" s="45"/>
      <c r="B46" s="46"/>
      <c r="C46" s="47"/>
      <c r="D46" s="60"/>
      <c r="E46" s="71">
        <f>SUM(E42:E45)</f>
        <v>3952.89</v>
      </c>
      <c r="F46" s="40"/>
      <c r="G46" s="48"/>
      <c r="H46" s="34"/>
      <c r="I46" s="14"/>
    </row>
    <row r="47" spans="1:7" ht="27" customHeight="1">
      <c r="A47" s="29" t="s">
        <v>83</v>
      </c>
      <c r="B47" s="43" t="s">
        <v>75</v>
      </c>
      <c r="C47" s="51" t="s">
        <v>262</v>
      </c>
      <c r="D47" s="57"/>
      <c r="E47" s="67">
        <v>689.98</v>
      </c>
      <c r="F47" s="28">
        <v>195</v>
      </c>
      <c r="G47" s="37" t="s">
        <v>91</v>
      </c>
    </row>
    <row r="48" spans="1:7" ht="21" customHeight="1">
      <c r="A48" s="29" t="s">
        <v>83</v>
      </c>
      <c r="B48" s="43" t="s">
        <v>75</v>
      </c>
      <c r="C48" s="51" t="s">
        <v>262</v>
      </c>
      <c r="D48" s="57"/>
      <c r="E48" s="67">
        <v>754.44</v>
      </c>
      <c r="F48" s="28">
        <v>195</v>
      </c>
      <c r="G48" s="37" t="s">
        <v>91</v>
      </c>
    </row>
    <row r="49" spans="1:7" ht="21" customHeight="1">
      <c r="A49" s="29" t="s">
        <v>83</v>
      </c>
      <c r="B49" s="43" t="s">
        <v>75</v>
      </c>
      <c r="C49" s="51" t="s">
        <v>262</v>
      </c>
      <c r="D49" s="58"/>
      <c r="E49" s="67">
        <v>647.28</v>
      </c>
      <c r="F49" s="28">
        <v>195</v>
      </c>
      <c r="G49" s="37" t="s">
        <v>91</v>
      </c>
    </row>
    <row r="50" spans="1:7" ht="21" customHeight="1">
      <c r="A50" s="29" t="s">
        <v>83</v>
      </c>
      <c r="B50" s="43" t="s">
        <v>75</v>
      </c>
      <c r="C50" s="51" t="s">
        <v>262</v>
      </c>
      <c r="D50" s="57"/>
      <c r="E50" s="67">
        <v>718.88</v>
      </c>
      <c r="F50" s="28">
        <v>195</v>
      </c>
      <c r="G50" s="37" t="s">
        <v>91</v>
      </c>
    </row>
    <row r="51" spans="1:7" ht="21" customHeight="1">
      <c r="A51" s="29" t="s">
        <v>83</v>
      </c>
      <c r="B51" s="43" t="s">
        <v>75</v>
      </c>
      <c r="C51" s="51" t="s">
        <v>262</v>
      </c>
      <c r="D51" s="57"/>
      <c r="E51" s="67">
        <v>938.8</v>
      </c>
      <c r="F51" s="28">
        <v>195</v>
      </c>
      <c r="G51" s="37" t="s">
        <v>91</v>
      </c>
    </row>
    <row r="52" spans="1:7" ht="21" customHeight="1">
      <c r="A52" s="29" t="s">
        <v>83</v>
      </c>
      <c r="B52" s="28" t="s">
        <v>77</v>
      </c>
      <c r="C52" s="27" t="s">
        <v>78</v>
      </c>
      <c r="D52" s="57"/>
      <c r="E52" s="67">
        <f>247.66+81.75</f>
        <v>329.40999999999997</v>
      </c>
      <c r="F52" s="87">
        <v>391230</v>
      </c>
      <c r="G52" s="37" t="s">
        <v>91</v>
      </c>
    </row>
    <row r="53" spans="1:7" ht="21" customHeight="1">
      <c r="A53" s="29" t="s">
        <v>83</v>
      </c>
      <c r="B53" s="28" t="s">
        <v>76</v>
      </c>
      <c r="C53" s="51" t="s">
        <v>162</v>
      </c>
      <c r="D53" s="57"/>
      <c r="E53" s="67">
        <f>261.81+83.09</f>
        <v>344.9</v>
      </c>
      <c r="F53" s="28">
        <v>391921</v>
      </c>
      <c r="G53" s="37" t="s">
        <v>91</v>
      </c>
    </row>
    <row r="54" spans="1:7" ht="21" customHeight="1">
      <c r="A54" s="29" t="s">
        <v>83</v>
      </c>
      <c r="B54" s="83" t="s">
        <v>220</v>
      </c>
      <c r="C54" s="51" t="s">
        <v>221</v>
      </c>
      <c r="D54" s="57" t="s">
        <v>222</v>
      </c>
      <c r="E54" s="67">
        <v>536.48</v>
      </c>
      <c r="F54" s="28">
        <v>1916</v>
      </c>
      <c r="G54" s="37" t="s">
        <v>91</v>
      </c>
    </row>
    <row r="55" spans="1:7" ht="21" customHeight="1">
      <c r="A55" s="29" t="s">
        <v>85</v>
      </c>
      <c r="B55" s="43" t="s">
        <v>75</v>
      </c>
      <c r="C55" s="51" t="s">
        <v>262</v>
      </c>
      <c r="D55" s="57"/>
      <c r="E55" s="67">
        <v>1349.08</v>
      </c>
      <c r="F55" s="28">
        <v>195</v>
      </c>
      <c r="G55" s="37" t="s">
        <v>91</v>
      </c>
    </row>
    <row r="56" spans="1:7" ht="21" customHeight="1">
      <c r="A56" s="29" t="s">
        <v>85</v>
      </c>
      <c r="B56" s="43" t="s">
        <v>75</v>
      </c>
      <c r="C56" s="51" t="s">
        <v>262</v>
      </c>
      <c r="D56" s="57"/>
      <c r="E56" s="67">
        <v>877.82</v>
      </c>
      <c r="F56" s="28">
        <v>195</v>
      </c>
      <c r="G56" s="37" t="s">
        <v>91</v>
      </c>
    </row>
    <row r="57" spans="1:7" ht="21" customHeight="1">
      <c r="A57" s="29" t="s">
        <v>85</v>
      </c>
      <c r="B57" s="43" t="s">
        <v>75</v>
      </c>
      <c r="C57" s="51" t="s">
        <v>262</v>
      </c>
      <c r="D57" s="57"/>
      <c r="E57" s="67">
        <v>878.03</v>
      </c>
      <c r="F57" s="28">
        <v>195</v>
      </c>
      <c r="G57" s="37" t="s">
        <v>91</v>
      </c>
    </row>
    <row r="58" spans="1:7" ht="21" customHeight="1">
      <c r="A58" s="29" t="s">
        <v>85</v>
      </c>
      <c r="B58" s="43" t="s">
        <v>75</v>
      </c>
      <c r="C58" s="51" t="s">
        <v>262</v>
      </c>
      <c r="D58" s="57"/>
      <c r="E58" s="67">
        <v>575.03</v>
      </c>
      <c r="F58" s="28">
        <v>195</v>
      </c>
      <c r="G58" s="37" t="s">
        <v>91</v>
      </c>
    </row>
    <row r="59" spans="1:7" ht="21" customHeight="1">
      <c r="A59" s="29" t="s">
        <v>85</v>
      </c>
      <c r="B59" s="43" t="s">
        <v>75</v>
      </c>
      <c r="C59" s="51" t="s">
        <v>262</v>
      </c>
      <c r="D59" s="57"/>
      <c r="E59" s="67">
        <v>1716.89</v>
      </c>
      <c r="F59" s="28">
        <v>195</v>
      </c>
      <c r="G59" s="37" t="s">
        <v>91</v>
      </c>
    </row>
    <row r="60" spans="1:7" ht="21" customHeight="1">
      <c r="A60" s="29" t="s">
        <v>85</v>
      </c>
      <c r="B60" s="43" t="s">
        <v>75</v>
      </c>
      <c r="C60" s="51" t="s">
        <v>262</v>
      </c>
      <c r="D60" s="57"/>
      <c r="E60" s="67">
        <v>433.6</v>
      </c>
      <c r="F60" s="28">
        <v>195</v>
      </c>
      <c r="G60" s="37" t="s">
        <v>91</v>
      </c>
    </row>
    <row r="61" spans="1:7" ht="21" customHeight="1">
      <c r="A61" s="29" t="s">
        <v>85</v>
      </c>
      <c r="B61" s="43" t="s">
        <v>75</v>
      </c>
      <c r="C61" s="51" t="s">
        <v>262</v>
      </c>
      <c r="D61" s="57"/>
      <c r="E61" s="67">
        <v>1058.03</v>
      </c>
      <c r="F61" s="28">
        <v>195</v>
      </c>
      <c r="G61" s="37" t="s">
        <v>91</v>
      </c>
    </row>
    <row r="62" spans="1:7" ht="23.25">
      <c r="A62" s="29" t="s">
        <v>85</v>
      </c>
      <c r="B62" s="28" t="s">
        <v>72</v>
      </c>
      <c r="C62" s="51" t="s">
        <v>162</v>
      </c>
      <c r="D62" s="57" t="s">
        <v>63</v>
      </c>
      <c r="E62" s="67">
        <v>819.46</v>
      </c>
      <c r="F62" s="28">
        <v>391921</v>
      </c>
      <c r="G62" s="37" t="s">
        <v>91</v>
      </c>
    </row>
    <row r="63" spans="1:7" ht="19.5" customHeight="1">
      <c r="A63" s="29" t="s">
        <v>85</v>
      </c>
      <c r="B63" s="28" t="s">
        <v>77</v>
      </c>
      <c r="C63" s="27" t="s">
        <v>78</v>
      </c>
      <c r="D63" s="57"/>
      <c r="E63" s="67">
        <f>731.1</f>
        <v>731.1</v>
      </c>
      <c r="F63" s="87">
        <v>391230</v>
      </c>
      <c r="G63" s="37" t="s">
        <v>91</v>
      </c>
    </row>
    <row r="64" spans="1:7" ht="23.25">
      <c r="A64" s="29" t="s">
        <v>85</v>
      </c>
      <c r="B64" s="28" t="s">
        <v>72</v>
      </c>
      <c r="C64" s="51" t="s">
        <v>162</v>
      </c>
      <c r="D64" s="57"/>
      <c r="E64" s="67">
        <v>1061.83</v>
      </c>
      <c r="F64" s="28">
        <v>391916</v>
      </c>
      <c r="G64" s="37" t="s">
        <v>91</v>
      </c>
    </row>
    <row r="65" spans="1:7" ht="18" customHeight="1">
      <c r="A65" s="29" t="s">
        <v>85</v>
      </c>
      <c r="B65" s="28" t="s">
        <v>88</v>
      </c>
      <c r="C65" s="51" t="s">
        <v>89</v>
      </c>
      <c r="D65" s="58"/>
      <c r="E65" s="67">
        <v>437.37</v>
      </c>
      <c r="F65" s="87">
        <v>391094</v>
      </c>
      <c r="G65" s="37" t="s">
        <v>91</v>
      </c>
    </row>
    <row r="66" spans="1:7" ht="20.25" customHeight="1">
      <c r="A66" s="29" t="s">
        <v>85</v>
      </c>
      <c r="B66" s="28">
        <v>17057</v>
      </c>
      <c r="C66" s="51" t="s">
        <v>115</v>
      </c>
      <c r="D66" s="58" t="s">
        <v>167</v>
      </c>
      <c r="E66" s="67">
        <v>36.35</v>
      </c>
      <c r="F66" s="28">
        <v>391610</v>
      </c>
      <c r="G66" s="37" t="s">
        <v>91</v>
      </c>
    </row>
    <row r="67" spans="1:7" ht="21" customHeight="1">
      <c r="A67" s="29" t="s">
        <v>85</v>
      </c>
      <c r="B67" s="83" t="s">
        <v>220</v>
      </c>
      <c r="C67" s="51" t="s">
        <v>221</v>
      </c>
      <c r="D67" s="57" t="s">
        <v>222</v>
      </c>
      <c r="E67" s="67">
        <v>751.07</v>
      </c>
      <c r="F67" s="28">
        <v>1916</v>
      </c>
      <c r="G67" s="37" t="s">
        <v>91</v>
      </c>
    </row>
    <row r="68" spans="1:7" ht="20.25" customHeight="1">
      <c r="A68" s="29" t="s">
        <v>85</v>
      </c>
      <c r="B68" s="28" t="s">
        <v>217</v>
      </c>
      <c r="C68" s="51" t="s">
        <v>218</v>
      </c>
      <c r="D68" s="58" t="s">
        <v>219</v>
      </c>
      <c r="E68" s="67">
        <v>21.13</v>
      </c>
      <c r="F68" s="28">
        <v>391614</v>
      </c>
      <c r="G68" s="37" t="s">
        <v>91</v>
      </c>
    </row>
    <row r="69" spans="1:7" ht="23.25" customHeight="1">
      <c r="A69" s="29" t="s">
        <v>168</v>
      </c>
      <c r="B69" s="56" t="s">
        <v>75</v>
      </c>
      <c r="C69" s="51" t="s">
        <v>262</v>
      </c>
      <c r="D69" s="57"/>
      <c r="E69" s="68">
        <v>689.13</v>
      </c>
      <c r="F69" s="28">
        <v>195</v>
      </c>
      <c r="G69" s="37" t="s">
        <v>91</v>
      </c>
    </row>
    <row r="70" spans="1:7" ht="23.25" customHeight="1">
      <c r="A70" s="29" t="s">
        <v>168</v>
      </c>
      <c r="B70" s="28" t="s">
        <v>72</v>
      </c>
      <c r="C70" s="51" t="s">
        <v>162</v>
      </c>
      <c r="D70" s="57"/>
      <c r="E70" s="67">
        <v>84.29</v>
      </c>
      <c r="F70" s="28">
        <v>391921</v>
      </c>
      <c r="G70" s="37" t="s">
        <v>91</v>
      </c>
    </row>
    <row r="71" spans="1:7" ht="23.25" customHeight="1">
      <c r="A71" s="29" t="s">
        <v>168</v>
      </c>
      <c r="B71" s="28" t="s">
        <v>77</v>
      </c>
      <c r="C71" s="27" t="s">
        <v>78</v>
      </c>
      <c r="D71" s="57"/>
      <c r="E71" s="67">
        <v>63.35</v>
      </c>
      <c r="F71" s="87">
        <v>391230</v>
      </c>
      <c r="G71" s="37" t="s">
        <v>91</v>
      </c>
    </row>
    <row r="72" spans="1:7" ht="25.5" customHeight="1">
      <c r="A72" s="53" t="s">
        <v>109</v>
      </c>
      <c r="B72" s="28">
        <v>3612</v>
      </c>
      <c r="C72" s="27" t="s">
        <v>145</v>
      </c>
      <c r="D72" s="57" t="s">
        <v>164</v>
      </c>
      <c r="E72" s="68">
        <v>70.55</v>
      </c>
      <c r="F72" s="87">
        <v>39114</v>
      </c>
      <c r="G72" s="30" t="s">
        <v>31</v>
      </c>
    </row>
    <row r="73" spans="1:7" ht="19.5" customHeight="1">
      <c r="A73" s="29"/>
      <c r="B73" s="28"/>
      <c r="C73" s="27"/>
      <c r="D73" s="57"/>
      <c r="E73" s="72">
        <f>SUM(E47:E72)</f>
        <v>16614.28</v>
      </c>
      <c r="F73" s="28"/>
      <c r="G73" s="37"/>
    </row>
    <row r="74" spans="1:7" ht="22.5" customHeight="1">
      <c r="A74" s="32"/>
      <c r="B74" s="39"/>
      <c r="C74" s="33" t="s">
        <v>104</v>
      </c>
      <c r="D74" s="59"/>
      <c r="E74" s="73">
        <f>E73</f>
        <v>16614.28</v>
      </c>
      <c r="F74" s="40"/>
      <c r="G74" s="40"/>
    </row>
    <row r="75" spans="1:7" ht="22.5" customHeight="1">
      <c r="A75" s="52" t="s">
        <v>182</v>
      </c>
      <c r="B75" s="28">
        <v>158442</v>
      </c>
      <c r="C75" s="51" t="s">
        <v>252</v>
      </c>
      <c r="D75" s="57" t="s">
        <v>202</v>
      </c>
      <c r="E75" s="68">
        <v>3.4</v>
      </c>
      <c r="F75" s="28">
        <v>391808</v>
      </c>
      <c r="G75" s="44" t="s">
        <v>216</v>
      </c>
    </row>
    <row r="76" spans="1:7" ht="24" customHeight="1">
      <c r="A76" s="32"/>
      <c r="B76" s="39"/>
      <c r="C76" s="33"/>
      <c r="D76" s="59"/>
      <c r="E76" s="82">
        <f>SUM(E75:E75)</f>
        <v>3.4</v>
      </c>
      <c r="F76" s="40"/>
      <c r="G76" s="40"/>
    </row>
    <row r="77" spans="1:7" ht="27" customHeight="1">
      <c r="A77" s="53" t="s">
        <v>179</v>
      </c>
      <c r="B77" s="28">
        <v>237033</v>
      </c>
      <c r="C77" s="51" t="s">
        <v>188</v>
      </c>
      <c r="D77" s="58" t="s">
        <v>189</v>
      </c>
      <c r="E77" s="68">
        <v>273.17</v>
      </c>
      <c r="F77" s="28">
        <v>391495</v>
      </c>
      <c r="G77" s="30" t="s">
        <v>204</v>
      </c>
    </row>
    <row r="78" spans="1:7" ht="23.25" customHeight="1">
      <c r="A78" s="53" t="s">
        <v>179</v>
      </c>
      <c r="B78" s="28">
        <v>1639</v>
      </c>
      <c r="C78" s="51" t="s">
        <v>194</v>
      </c>
      <c r="D78" s="58" t="s">
        <v>195</v>
      </c>
      <c r="E78" s="68">
        <v>197.65</v>
      </c>
      <c r="F78" s="87">
        <v>391491</v>
      </c>
      <c r="G78" s="30" t="s">
        <v>205</v>
      </c>
    </row>
    <row r="79" spans="1:7" ht="22.5" customHeight="1">
      <c r="A79" s="53" t="s">
        <v>179</v>
      </c>
      <c r="B79" s="28">
        <v>47940</v>
      </c>
      <c r="C79" s="51" t="s">
        <v>191</v>
      </c>
      <c r="D79" s="58" t="s">
        <v>192</v>
      </c>
      <c r="E79" s="68">
        <v>6.19</v>
      </c>
      <c r="F79" s="28">
        <v>39109</v>
      </c>
      <c r="G79" s="30" t="s">
        <v>205</v>
      </c>
    </row>
    <row r="80" spans="1:7" ht="24" customHeight="1">
      <c r="A80" s="53" t="s">
        <v>179</v>
      </c>
      <c r="B80" s="28">
        <v>47974</v>
      </c>
      <c r="C80" s="51" t="s">
        <v>191</v>
      </c>
      <c r="D80" s="58" t="s">
        <v>192</v>
      </c>
      <c r="E80" s="74">
        <v>649.27</v>
      </c>
      <c r="F80" s="28">
        <v>39109</v>
      </c>
      <c r="G80" s="30" t="s">
        <v>205</v>
      </c>
    </row>
    <row r="81" spans="1:7" ht="24" customHeight="1">
      <c r="A81" s="53" t="s">
        <v>179</v>
      </c>
      <c r="B81" s="28">
        <v>47969</v>
      </c>
      <c r="C81" s="51" t="s">
        <v>191</v>
      </c>
      <c r="D81" s="58" t="s">
        <v>192</v>
      </c>
      <c r="E81" s="74">
        <v>45.07</v>
      </c>
      <c r="F81" s="28">
        <v>39109</v>
      </c>
      <c r="G81" s="30" t="s">
        <v>205</v>
      </c>
    </row>
    <row r="82" spans="1:7" ht="24" customHeight="1">
      <c r="A82" s="53" t="s">
        <v>179</v>
      </c>
      <c r="B82" s="28">
        <v>47973</v>
      </c>
      <c r="C82" s="51" t="s">
        <v>191</v>
      </c>
      <c r="D82" s="58" t="s">
        <v>192</v>
      </c>
      <c r="E82" s="74">
        <v>449.8</v>
      </c>
      <c r="F82" s="28">
        <v>39109</v>
      </c>
      <c r="G82" s="30" t="s">
        <v>205</v>
      </c>
    </row>
    <row r="83" spans="1:7" ht="24" customHeight="1">
      <c r="A83" s="53" t="s">
        <v>179</v>
      </c>
      <c r="B83" s="28">
        <v>47984</v>
      </c>
      <c r="C83" s="51" t="s">
        <v>191</v>
      </c>
      <c r="D83" s="58" t="s">
        <v>192</v>
      </c>
      <c r="E83" s="74">
        <v>10.83</v>
      </c>
      <c r="F83" s="28">
        <v>39109</v>
      </c>
      <c r="G83" s="30" t="s">
        <v>205</v>
      </c>
    </row>
    <row r="84" spans="1:7" ht="24" customHeight="1">
      <c r="A84" s="53" t="s">
        <v>179</v>
      </c>
      <c r="B84" s="28">
        <v>48010</v>
      </c>
      <c r="C84" s="51" t="s">
        <v>191</v>
      </c>
      <c r="D84" s="58" t="s">
        <v>192</v>
      </c>
      <c r="E84" s="75">
        <v>23.9</v>
      </c>
      <c r="F84" s="28">
        <v>39109</v>
      </c>
      <c r="G84" s="30" t="s">
        <v>205</v>
      </c>
    </row>
    <row r="85" spans="1:7" ht="24" customHeight="1">
      <c r="A85" s="53" t="s">
        <v>179</v>
      </c>
      <c r="B85" s="28">
        <v>48037</v>
      </c>
      <c r="C85" s="51" t="s">
        <v>191</v>
      </c>
      <c r="D85" s="58" t="s">
        <v>192</v>
      </c>
      <c r="E85" s="75">
        <v>5.68</v>
      </c>
      <c r="F85" s="28">
        <v>39109</v>
      </c>
      <c r="G85" s="30" t="s">
        <v>205</v>
      </c>
    </row>
    <row r="86" spans="1:7" ht="24" customHeight="1">
      <c r="A86" s="53" t="s">
        <v>179</v>
      </c>
      <c r="B86" s="28">
        <v>683</v>
      </c>
      <c r="C86" s="51" t="s">
        <v>196</v>
      </c>
      <c r="D86" s="58" t="s">
        <v>190</v>
      </c>
      <c r="E86" s="75">
        <v>67.75</v>
      </c>
      <c r="F86" s="87">
        <v>1901</v>
      </c>
      <c r="G86" s="30" t="s">
        <v>205</v>
      </c>
    </row>
    <row r="87" spans="1:7" ht="24" customHeight="1">
      <c r="A87" s="53" t="s">
        <v>179</v>
      </c>
      <c r="B87" s="28">
        <v>681</v>
      </c>
      <c r="C87" s="51" t="s">
        <v>196</v>
      </c>
      <c r="D87" s="58" t="s">
        <v>190</v>
      </c>
      <c r="E87" s="75">
        <v>12</v>
      </c>
      <c r="F87" s="87">
        <v>1901</v>
      </c>
      <c r="G87" s="30" t="s">
        <v>205</v>
      </c>
    </row>
    <row r="88" spans="1:7" ht="24" customHeight="1">
      <c r="A88" s="53" t="s">
        <v>179</v>
      </c>
      <c r="B88" s="83">
        <v>685</v>
      </c>
      <c r="C88" s="51" t="s">
        <v>196</v>
      </c>
      <c r="D88" s="58" t="s">
        <v>190</v>
      </c>
      <c r="E88" s="74">
        <v>12</v>
      </c>
      <c r="F88" s="87">
        <v>1901</v>
      </c>
      <c r="G88" s="30" t="s">
        <v>205</v>
      </c>
    </row>
    <row r="89" spans="1:7" ht="24" customHeight="1">
      <c r="A89" s="53" t="s">
        <v>179</v>
      </c>
      <c r="B89" s="28">
        <v>8482</v>
      </c>
      <c r="C89" s="51" t="s">
        <v>223</v>
      </c>
      <c r="D89" s="58" t="s">
        <v>224</v>
      </c>
      <c r="E89" s="74">
        <v>44</v>
      </c>
      <c r="F89" s="87">
        <v>1915</v>
      </c>
      <c r="G89" s="30" t="s">
        <v>205</v>
      </c>
    </row>
    <row r="90" spans="1:7" ht="24" customHeight="1">
      <c r="A90" s="53" t="s">
        <v>179</v>
      </c>
      <c r="B90" s="28">
        <v>789</v>
      </c>
      <c r="C90" s="51" t="s">
        <v>229</v>
      </c>
      <c r="D90" s="58" t="s">
        <v>230</v>
      </c>
      <c r="E90" s="74">
        <v>62.64</v>
      </c>
      <c r="F90" s="28">
        <v>39109</v>
      </c>
      <c r="G90" s="30" t="s">
        <v>205</v>
      </c>
    </row>
    <row r="91" spans="1:7" ht="24" customHeight="1">
      <c r="A91" s="32"/>
      <c r="B91" s="39"/>
      <c r="C91" s="33"/>
      <c r="D91" s="59"/>
      <c r="E91" s="82">
        <f>SUM(E77:E90)</f>
        <v>1859.95</v>
      </c>
      <c r="F91" s="40"/>
      <c r="G91" s="40"/>
    </row>
    <row r="92" spans="1:7" ht="24" customHeight="1">
      <c r="A92" s="29" t="s">
        <v>86</v>
      </c>
      <c r="B92" s="28">
        <v>1012403</v>
      </c>
      <c r="C92" s="51" t="s">
        <v>87</v>
      </c>
      <c r="D92" s="58" t="s">
        <v>134</v>
      </c>
      <c r="E92" s="75">
        <v>43337.42</v>
      </c>
      <c r="F92" s="87">
        <v>1922</v>
      </c>
      <c r="G92" s="30" t="s">
        <v>31</v>
      </c>
    </row>
    <row r="93" spans="1:7" ht="24" customHeight="1">
      <c r="A93" s="29" t="s">
        <v>86</v>
      </c>
      <c r="B93" s="28" t="s">
        <v>72</v>
      </c>
      <c r="C93" s="51" t="s">
        <v>162</v>
      </c>
      <c r="D93" s="58" t="s">
        <v>63</v>
      </c>
      <c r="E93" s="75">
        <v>2147.24</v>
      </c>
      <c r="F93" s="49" t="s">
        <v>199</v>
      </c>
      <c r="G93" s="30" t="s">
        <v>31</v>
      </c>
    </row>
    <row r="94" spans="1:7" ht="24" customHeight="1">
      <c r="A94" s="29" t="s">
        <v>86</v>
      </c>
      <c r="B94" s="28" t="s">
        <v>72</v>
      </c>
      <c r="C94" s="51" t="s">
        <v>162</v>
      </c>
      <c r="D94" s="58" t="s">
        <v>63</v>
      </c>
      <c r="E94" s="75">
        <v>692.66</v>
      </c>
      <c r="F94" s="49" t="s">
        <v>199</v>
      </c>
      <c r="G94" s="30" t="s">
        <v>31</v>
      </c>
    </row>
    <row r="95" spans="1:7" ht="21.75" customHeight="1">
      <c r="A95" s="29" t="s">
        <v>74</v>
      </c>
      <c r="B95" s="28">
        <v>104</v>
      </c>
      <c r="C95" s="51" t="s">
        <v>158</v>
      </c>
      <c r="D95" s="58" t="s">
        <v>159</v>
      </c>
      <c r="E95" s="67">
        <v>23397.41</v>
      </c>
      <c r="F95" s="49">
        <v>39115</v>
      </c>
      <c r="G95" s="30" t="s">
        <v>31</v>
      </c>
    </row>
    <row r="96" spans="1:7" ht="24" customHeight="1">
      <c r="A96" s="29" t="s">
        <v>74</v>
      </c>
      <c r="B96" s="28" t="s">
        <v>72</v>
      </c>
      <c r="C96" s="51" t="s">
        <v>162</v>
      </c>
      <c r="D96" s="58" t="s">
        <v>63</v>
      </c>
      <c r="E96" s="67">
        <v>1159.28</v>
      </c>
      <c r="F96" s="49" t="s">
        <v>199</v>
      </c>
      <c r="G96" s="30" t="s">
        <v>31</v>
      </c>
    </row>
    <row r="97" spans="1:7" ht="24" customHeight="1">
      <c r="A97" s="29" t="s">
        <v>74</v>
      </c>
      <c r="B97" s="28" t="s">
        <v>72</v>
      </c>
      <c r="C97" s="51" t="s">
        <v>162</v>
      </c>
      <c r="D97" s="58" t="s">
        <v>63</v>
      </c>
      <c r="E97" s="67">
        <v>373.96</v>
      </c>
      <c r="F97" s="49" t="s">
        <v>199</v>
      </c>
      <c r="G97" s="30" t="s">
        <v>31</v>
      </c>
    </row>
    <row r="98" spans="1:7" ht="24" customHeight="1">
      <c r="A98" s="51" t="s">
        <v>130</v>
      </c>
      <c r="B98" s="28">
        <v>1574</v>
      </c>
      <c r="C98" s="51" t="s">
        <v>131</v>
      </c>
      <c r="D98" s="58" t="s">
        <v>132</v>
      </c>
      <c r="E98" s="67">
        <v>3242.14</v>
      </c>
      <c r="F98" s="87">
        <v>1908</v>
      </c>
      <c r="G98" s="30" t="s">
        <v>31</v>
      </c>
    </row>
    <row r="99" spans="1:7" ht="24" customHeight="1">
      <c r="A99" s="51" t="s">
        <v>130</v>
      </c>
      <c r="B99" s="28" t="s">
        <v>155</v>
      </c>
      <c r="C99" s="51" t="s">
        <v>154</v>
      </c>
      <c r="D99" s="58"/>
      <c r="E99" s="67">
        <v>115.41</v>
      </c>
      <c r="F99" s="87" t="s">
        <v>199</v>
      </c>
      <c r="G99" s="30" t="s">
        <v>31</v>
      </c>
    </row>
    <row r="100" spans="1:7" ht="24" customHeight="1">
      <c r="A100" s="51" t="s">
        <v>130</v>
      </c>
      <c r="B100" s="28" t="s">
        <v>148</v>
      </c>
      <c r="C100" s="51" t="s">
        <v>162</v>
      </c>
      <c r="D100" s="58" t="s">
        <v>63</v>
      </c>
      <c r="E100" s="67">
        <v>139.9</v>
      </c>
      <c r="F100" s="49" t="s">
        <v>199</v>
      </c>
      <c r="G100" s="30" t="s">
        <v>31</v>
      </c>
    </row>
    <row r="101" spans="1:7" ht="24" customHeight="1">
      <c r="A101" s="52" t="s">
        <v>175</v>
      </c>
      <c r="B101" s="28">
        <v>842</v>
      </c>
      <c r="C101" s="51" t="s">
        <v>118</v>
      </c>
      <c r="D101" s="57" t="s">
        <v>126</v>
      </c>
      <c r="E101" s="67">
        <v>2506.92</v>
      </c>
      <c r="F101" s="49">
        <v>39115</v>
      </c>
      <c r="G101" s="30" t="s">
        <v>31</v>
      </c>
    </row>
    <row r="102" spans="1:7" ht="24" customHeight="1">
      <c r="A102" s="52" t="s">
        <v>175</v>
      </c>
      <c r="B102" s="28" t="s">
        <v>148</v>
      </c>
      <c r="C102" s="51" t="s">
        <v>162</v>
      </c>
      <c r="D102" s="58" t="s">
        <v>63</v>
      </c>
      <c r="E102" s="67">
        <v>124.21</v>
      </c>
      <c r="F102" s="49" t="s">
        <v>199</v>
      </c>
      <c r="G102" s="30" t="s">
        <v>31</v>
      </c>
    </row>
    <row r="103" spans="1:7" ht="24" customHeight="1">
      <c r="A103" s="52" t="s">
        <v>175</v>
      </c>
      <c r="B103" s="28" t="s">
        <v>148</v>
      </c>
      <c r="C103" s="51" t="s">
        <v>162</v>
      </c>
      <c r="D103" s="58" t="s">
        <v>63</v>
      </c>
      <c r="E103" s="67">
        <v>40.07</v>
      </c>
      <c r="F103" s="49" t="s">
        <v>199</v>
      </c>
      <c r="G103" s="30" t="s">
        <v>31</v>
      </c>
    </row>
    <row r="104" spans="1:9" ht="24" customHeight="1">
      <c r="A104" s="52" t="s">
        <v>207</v>
      </c>
      <c r="B104" s="28">
        <v>1457</v>
      </c>
      <c r="C104" s="51" t="s">
        <v>208</v>
      </c>
      <c r="D104" s="57" t="s">
        <v>209</v>
      </c>
      <c r="E104" s="67">
        <v>3000</v>
      </c>
      <c r="F104" s="49">
        <v>39115</v>
      </c>
      <c r="G104" s="30" t="s">
        <v>183</v>
      </c>
      <c r="H104" s="34"/>
      <c r="I104" s="14"/>
    </row>
    <row r="105" spans="1:9" ht="24" customHeight="1">
      <c r="A105" s="52" t="s">
        <v>184</v>
      </c>
      <c r="B105" s="28">
        <v>93047</v>
      </c>
      <c r="C105" s="51" t="s">
        <v>210</v>
      </c>
      <c r="D105" s="57" t="s">
        <v>211</v>
      </c>
      <c r="E105" s="67">
        <v>143.02</v>
      </c>
      <c r="F105" s="49">
        <v>391497</v>
      </c>
      <c r="G105" s="30" t="s">
        <v>183</v>
      </c>
      <c r="H105" s="34"/>
      <c r="I105" s="14"/>
    </row>
    <row r="106" spans="1:9" ht="24" customHeight="1">
      <c r="A106" s="52" t="s">
        <v>184</v>
      </c>
      <c r="B106" s="28" t="s">
        <v>72</v>
      </c>
      <c r="C106" s="51" t="s">
        <v>162</v>
      </c>
      <c r="D106" s="57" t="s">
        <v>63</v>
      </c>
      <c r="E106" s="67">
        <v>6.98</v>
      </c>
      <c r="F106" s="49" t="s">
        <v>199</v>
      </c>
      <c r="G106" s="30" t="s">
        <v>183</v>
      </c>
      <c r="H106" s="34"/>
      <c r="I106" s="14"/>
    </row>
    <row r="107" spans="1:9" ht="24" customHeight="1">
      <c r="A107" s="52" t="s">
        <v>225</v>
      </c>
      <c r="B107" s="28" t="s">
        <v>117</v>
      </c>
      <c r="C107" s="51" t="s">
        <v>226</v>
      </c>
      <c r="D107" s="57" t="s">
        <v>227</v>
      </c>
      <c r="E107" s="67">
        <v>12.18</v>
      </c>
      <c r="F107" s="49">
        <v>6968884</v>
      </c>
      <c r="G107" s="30" t="s">
        <v>228</v>
      </c>
      <c r="H107" s="34"/>
      <c r="I107" s="14"/>
    </row>
    <row r="108" spans="1:7" ht="17.25" customHeight="1">
      <c r="A108" s="28"/>
      <c r="B108" s="28" t="s">
        <v>137</v>
      </c>
      <c r="C108" s="28" t="s">
        <v>89</v>
      </c>
      <c r="D108" s="28"/>
      <c r="E108" s="64"/>
      <c r="F108" s="28"/>
      <c r="G108" s="37" t="s">
        <v>136</v>
      </c>
    </row>
    <row r="109" spans="1:7" ht="17.25" customHeight="1">
      <c r="A109" s="32"/>
      <c r="B109" s="39"/>
      <c r="C109" s="33"/>
      <c r="D109" s="59"/>
      <c r="E109" s="85">
        <f>SUM(E92:E108)</f>
        <v>80438.8</v>
      </c>
      <c r="F109" s="39"/>
      <c r="G109" s="40"/>
    </row>
    <row r="110" spans="1:7" ht="17.25" customHeight="1">
      <c r="A110" s="28"/>
      <c r="B110" s="28" t="s">
        <v>137</v>
      </c>
      <c r="C110" s="28" t="s">
        <v>89</v>
      </c>
      <c r="D110" s="28"/>
      <c r="E110" s="64"/>
      <c r="F110" s="28"/>
      <c r="G110" s="37" t="s">
        <v>136</v>
      </c>
    </row>
    <row r="111" spans="1:7" ht="18" customHeight="1">
      <c r="A111" s="129"/>
      <c r="B111" s="129"/>
      <c r="C111" s="129"/>
      <c r="D111" s="79"/>
      <c r="E111" s="80">
        <f>E109+E91+E76+E74+E46+E41</f>
        <v>169818.22999999998</v>
      </c>
      <c r="F111" s="41"/>
      <c r="G111" s="42"/>
    </row>
    <row r="112" spans="1:6" ht="15">
      <c r="A112" s="24"/>
      <c r="B112" s="24"/>
      <c r="C112" s="24"/>
      <c r="D112" s="24"/>
      <c r="E112" s="69"/>
      <c r="F112" s="26"/>
    </row>
    <row r="113" spans="1:6" ht="15">
      <c r="A113" s="24"/>
      <c r="B113" s="24"/>
      <c r="C113" s="24"/>
      <c r="D113" s="24"/>
      <c r="E113" s="25"/>
      <c r="F113" s="26"/>
    </row>
    <row r="114" spans="1:6" ht="15">
      <c r="A114" s="24"/>
      <c r="B114" s="24"/>
      <c r="C114" s="24"/>
      <c r="D114" s="24"/>
      <c r="E114" s="25"/>
      <c r="F114" s="26"/>
    </row>
    <row r="115" spans="1:6" ht="15">
      <c r="A115" s="24"/>
      <c r="B115" s="24"/>
      <c r="C115" s="24"/>
      <c r="D115" s="24"/>
      <c r="E115" s="25"/>
      <c r="F115" s="26"/>
    </row>
    <row r="116" spans="1:6" ht="15">
      <c r="A116" s="24"/>
      <c r="B116" s="24"/>
      <c r="C116" s="24"/>
      <c r="D116" s="24"/>
      <c r="E116" s="25"/>
      <c r="F116" s="26"/>
    </row>
    <row r="117" spans="1:6" ht="15">
      <c r="A117" s="24"/>
      <c r="B117" s="24"/>
      <c r="C117" s="24"/>
      <c r="D117" s="24"/>
      <c r="E117" s="25"/>
      <c r="F117" s="26"/>
    </row>
    <row r="118" spans="1:6" ht="15">
      <c r="A118" s="24"/>
      <c r="B118" s="24"/>
      <c r="C118" s="24"/>
      <c r="D118" s="24"/>
      <c r="E118" s="25"/>
      <c r="F118" s="26"/>
    </row>
    <row r="119" spans="1:6" ht="15">
      <c r="A119" s="24"/>
      <c r="B119" s="24"/>
      <c r="C119" s="24"/>
      <c r="D119" s="24"/>
      <c r="E119" s="25"/>
      <c r="F119" s="26"/>
    </row>
    <row r="120" spans="1:6" ht="15">
      <c r="A120" s="24"/>
      <c r="B120" s="24"/>
      <c r="C120" s="24"/>
      <c r="D120" s="24"/>
      <c r="E120" s="25"/>
      <c r="F120" s="26"/>
    </row>
    <row r="121" spans="1:6" ht="15">
      <c r="A121" s="24"/>
      <c r="B121" s="24"/>
      <c r="C121" s="24"/>
      <c r="D121" s="90"/>
      <c r="E121" s="25"/>
      <c r="F121" s="26"/>
    </row>
    <row r="122" spans="1:6" ht="15">
      <c r="A122" s="24"/>
      <c r="B122" s="24"/>
      <c r="C122" s="24"/>
      <c r="D122" s="89"/>
      <c r="E122" s="25"/>
      <c r="F122" s="26"/>
    </row>
    <row r="123" spans="1:6" ht="15">
      <c r="A123" s="24"/>
      <c r="B123" s="24"/>
      <c r="C123" s="24"/>
      <c r="D123" s="89"/>
      <c r="E123" s="25"/>
      <c r="F123" s="26"/>
    </row>
    <row r="124" spans="1:6" ht="15">
      <c r="A124" s="24"/>
      <c r="B124" s="24"/>
      <c r="C124" s="24"/>
      <c r="D124" s="92"/>
      <c r="E124" s="91"/>
      <c r="F124" s="26"/>
    </row>
    <row r="125" spans="1:6" ht="15">
      <c r="A125" s="24"/>
      <c r="B125" s="24"/>
      <c r="C125" s="24"/>
      <c r="D125" s="89"/>
      <c r="E125" s="25"/>
      <c r="F125" s="26"/>
    </row>
    <row r="126" spans="1:6" ht="15">
      <c r="A126" s="24"/>
      <c r="B126" s="24"/>
      <c r="C126" s="24"/>
      <c r="D126" s="89"/>
      <c r="E126" s="25"/>
      <c r="F126" s="26"/>
    </row>
    <row r="127" spans="1:6" ht="15">
      <c r="A127" s="24"/>
      <c r="B127" s="24"/>
      <c r="C127" s="24"/>
      <c r="D127" s="24"/>
      <c r="E127" s="91"/>
      <c r="F127" s="26"/>
    </row>
    <row r="128" spans="1:6" ht="15">
      <c r="A128" s="24"/>
      <c r="B128" s="24"/>
      <c r="C128" s="24"/>
      <c r="D128" s="24"/>
      <c r="E128" s="25"/>
      <c r="F128" s="26"/>
    </row>
    <row r="129" spans="1:6" ht="15">
      <c r="A129" s="24"/>
      <c r="B129" s="24"/>
      <c r="C129" s="24"/>
      <c r="D129" s="24"/>
      <c r="E129" s="25"/>
      <c r="F129" s="26"/>
    </row>
    <row r="130" spans="1:6" ht="15">
      <c r="A130" s="24"/>
      <c r="B130" s="24"/>
      <c r="C130" s="24"/>
      <c r="D130" s="24"/>
      <c r="E130" s="91"/>
      <c r="F130" s="26"/>
    </row>
    <row r="131" spans="1:6" ht="15">
      <c r="A131" s="24"/>
      <c r="B131" s="24"/>
      <c r="C131" s="24"/>
      <c r="D131" s="24"/>
      <c r="E131" s="25"/>
      <c r="F131" s="26"/>
    </row>
    <row r="132" spans="1:6" ht="15">
      <c r="A132" s="24"/>
      <c r="B132" s="24"/>
      <c r="C132" s="24"/>
      <c r="D132" s="24"/>
      <c r="E132" s="25"/>
      <c r="F132" s="26"/>
    </row>
    <row r="133" spans="1:6" ht="15">
      <c r="A133" s="24"/>
      <c r="B133" s="24"/>
      <c r="C133" s="24"/>
      <c r="D133" s="24"/>
      <c r="E133" s="91"/>
      <c r="F133" s="26"/>
    </row>
    <row r="134" spans="1:6" ht="15">
      <c r="A134" s="24"/>
      <c r="B134" s="24"/>
      <c r="C134" s="24"/>
      <c r="D134" s="24"/>
      <c r="E134" s="25"/>
      <c r="F134" s="26"/>
    </row>
    <row r="135" spans="1:6" ht="15">
      <c r="A135" s="24"/>
      <c r="B135" s="24"/>
      <c r="C135" s="24"/>
      <c r="D135" s="24"/>
      <c r="E135" s="25"/>
      <c r="F135" s="26"/>
    </row>
    <row r="136" ht="15">
      <c r="E136" s="93"/>
    </row>
    <row r="137" ht="15">
      <c r="E137" s="88"/>
    </row>
    <row r="138" ht="15">
      <c r="E138" s="88"/>
    </row>
    <row r="139" ht="15">
      <c r="E139" s="88"/>
    </row>
    <row r="140" ht="15">
      <c r="E140" s="93"/>
    </row>
    <row r="141" ht="15">
      <c r="E141" s="88"/>
    </row>
  </sheetData>
  <autoFilter ref="A1:G111"/>
  <mergeCells count="1">
    <mergeCell ref="A111:C111"/>
  </mergeCells>
  <printOptions/>
  <pageMargins left="0.5118110236220472" right="0.5118110236220472" top="0.3937007874015748" bottom="0.3937007874015748" header="0.31496062992125984" footer="0.31496062992125984"/>
  <pageSetup horizontalDpi="1200" verticalDpi="1200" orientation="portrait" paperSize="9" scale="71" r:id="rId1"/>
  <rowBreaks count="3" manualBreakCount="3">
    <brk id="41" max="16383" man="1"/>
    <brk id="91" max="16383" man="1"/>
    <brk id="11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83D0C-8A93-46FE-B2B0-17E6FE313054}">
  <dimension ref="A1:I127"/>
  <sheetViews>
    <sheetView workbookViewId="0" topLeftCell="A99">
      <selection activeCell="G78" sqref="G1:M1048576"/>
    </sheetView>
  </sheetViews>
  <sheetFormatPr defaultColWidth="9.140625" defaultRowHeight="15"/>
  <cols>
    <col min="1" max="1" width="25.57421875" style="0" customWidth="1"/>
    <col min="2" max="2" width="12.8515625" style="0" customWidth="1"/>
    <col min="3" max="3" width="13.7109375" style="0" customWidth="1"/>
    <col min="4" max="4" width="13.00390625" style="0" customWidth="1"/>
    <col min="5" max="5" width="12.421875" style="0" customWidth="1"/>
    <col min="6" max="6" width="14.57421875" style="0" customWidth="1"/>
    <col min="7" max="7" width="13.00390625" style="0" customWidth="1"/>
    <col min="9" max="9" width="13.57421875" style="0" bestFit="1" customWidth="1"/>
  </cols>
  <sheetData>
    <row r="1" spans="1:6" ht="15">
      <c r="A1" s="97" t="s">
        <v>98</v>
      </c>
      <c r="B1" s="97"/>
      <c r="C1" s="97"/>
      <c r="D1" s="97"/>
      <c r="E1" s="97"/>
      <c r="F1" s="97"/>
    </row>
    <row r="2" spans="1:6" ht="6" customHeight="1">
      <c r="A2" s="76"/>
      <c r="B2" s="76"/>
      <c r="C2" s="76"/>
      <c r="D2" s="76"/>
      <c r="E2" s="76"/>
      <c r="F2" s="76"/>
    </row>
    <row r="3" spans="1:6" ht="16.5" customHeight="1">
      <c r="A3" s="97" t="s">
        <v>99</v>
      </c>
      <c r="B3" s="97"/>
      <c r="C3" s="97"/>
      <c r="D3" s="97"/>
      <c r="E3" s="97"/>
      <c r="F3" s="97"/>
    </row>
    <row r="4" spans="1:6" ht="15">
      <c r="A4" s="97" t="s">
        <v>0</v>
      </c>
      <c r="B4" s="97"/>
      <c r="C4" s="97"/>
      <c r="D4" s="97"/>
      <c r="E4" s="97"/>
      <c r="F4" s="97"/>
    </row>
    <row r="5" spans="1:6" ht="7.5" customHeight="1">
      <c r="A5" s="76"/>
      <c r="B5" s="76"/>
      <c r="C5" s="76"/>
      <c r="D5" s="76"/>
      <c r="E5" s="76"/>
      <c r="F5" s="76"/>
    </row>
    <row r="6" spans="1:6" ht="15">
      <c r="A6" s="97" t="s">
        <v>54</v>
      </c>
      <c r="B6" s="97"/>
      <c r="C6" s="97"/>
      <c r="D6" s="97"/>
      <c r="E6" s="97"/>
      <c r="F6" s="97"/>
    </row>
    <row r="7" spans="1:6" ht="7.5" customHeight="1">
      <c r="A7" s="1"/>
      <c r="B7" s="1"/>
      <c r="C7" s="1"/>
      <c r="D7" s="1"/>
      <c r="E7" s="1"/>
      <c r="F7" s="1"/>
    </row>
    <row r="8" spans="1:6" ht="15">
      <c r="A8" s="9" t="s">
        <v>55</v>
      </c>
      <c r="B8" s="128" t="s">
        <v>66</v>
      </c>
      <c r="C8" s="128"/>
      <c r="D8" s="128"/>
      <c r="E8" s="128"/>
      <c r="F8" s="128"/>
    </row>
    <row r="9" spans="1:6" ht="15">
      <c r="A9" s="9" t="s">
        <v>56</v>
      </c>
      <c r="B9" s="1" t="s">
        <v>65</v>
      </c>
      <c r="C9" s="1"/>
      <c r="D9" s="1"/>
      <c r="E9" s="1"/>
      <c r="F9" s="1"/>
    </row>
    <row r="10" spans="1:6" ht="15">
      <c r="A10" s="9" t="s">
        <v>57</v>
      </c>
      <c r="B10" s="1" t="s">
        <v>64</v>
      </c>
      <c r="C10" s="1"/>
      <c r="D10" s="1"/>
      <c r="E10" s="1"/>
      <c r="F10" s="1"/>
    </row>
    <row r="11" spans="1:6" ht="15">
      <c r="A11" s="9" t="s">
        <v>1</v>
      </c>
      <c r="B11" s="1" t="s">
        <v>63</v>
      </c>
      <c r="C11" s="1"/>
      <c r="D11" s="1"/>
      <c r="E11" s="1"/>
      <c r="F11" s="1"/>
    </row>
    <row r="12" spans="1:6" ht="15">
      <c r="A12" s="9" t="s">
        <v>2</v>
      </c>
      <c r="B12" s="1" t="s">
        <v>62</v>
      </c>
      <c r="C12" s="1"/>
      <c r="D12" s="1"/>
      <c r="E12" s="1"/>
      <c r="F12" s="1"/>
    </row>
    <row r="13" spans="1:6" ht="24.75" customHeight="1">
      <c r="A13" s="11" t="s">
        <v>58</v>
      </c>
      <c r="B13" s="1" t="s">
        <v>197</v>
      </c>
      <c r="C13" s="1"/>
      <c r="D13" s="1"/>
      <c r="E13" s="1"/>
      <c r="F13" s="1"/>
    </row>
    <row r="14" spans="1:6" ht="15">
      <c r="A14" s="9" t="s">
        <v>3</v>
      </c>
      <c r="B14" s="1" t="s">
        <v>198</v>
      </c>
      <c r="C14" s="1"/>
      <c r="D14" s="1"/>
      <c r="E14" s="1"/>
      <c r="F14" s="1"/>
    </row>
    <row r="15" spans="1:6" ht="24.75" customHeight="1">
      <c r="A15" s="11" t="s">
        <v>61</v>
      </c>
      <c r="B15" s="127" t="s">
        <v>112</v>
      </c>
      <c r="C15" s="127"/>
      <c r="D15" s="127"/>
      <c r="E15" s="127"/>
      <c r="F15" s="127"/>
    </row>
    <row r="16" spans="1:6" ht="15">
      <c r="A16" s="9" t="s">
        <v>4</v>
      </c>
      <c r="B16" s="78">
        <v>2024</v>
      </c>
      <c r="C16" s="1"/>
      <c r="D16" s="1"/>
      <c r="E16" s="1"/>
      <c r="F16" s="1"/>
    </row>
    <row r="17" spans="1:6" ht="15">
      <c r="A17" s="9" t="s">
        <v>59</v>
      </c>
      <c r="B17" s="1" t="s">
        <v>60</v>
      </c>
      <c r="C17" s="1"/>
      <c r="D17" s="1"/>
      <c r="E17" s="1"/>
      <c r="F17" s="1"/>
    </row>
    <row r="18" spans="1:6" ht="9.75" customHeight="1">
      <c r="A18" s="9"/>
      <c r="B18" s="1"/>
      <c r="C18" s="1"/>
      <c r="D18" s="1"/>
      <c r="E18" s="1"/>
      <c r="F18" s="1"/>
    </row>
    <row r="19" spans="1:6" ht="15">
      <c r="A19" s="77" t="s">
        <v>5</v>
      </c>
      <c r="B19" s="77" t="s">
        <v>6</v>
      </c>
      <c r="C19" s="126" t="s">
        <v>7</v>
      </c>
      <c r="D19" s="126"/>
      <c r="E19" s="126" t="s">
        <v>8</v>
      </c>
      <c r="F19" s="126"/>
    </row>
    <row r="20" spans="1:6" ht="15">
      <c r="A20" s="12" t="s">
        <v>111</v>
      </c>
      <c r="B20" s="15">
        <v>43844</v>
      </c>
      <c r="C20" s="108" t="s">
        <v>92</v>
      </c>
      <c r="D20" s="108"/>
      <c r="E20" s="122">
        <v>3710326.08</v>
      </c>
      <c r="F20" s="122"/>
    </row>
    <row r="21" spans="1:6" ht="15">
      <c r="A21" s="2" t="s">
        <v>121</v>
      </c>
      <c r="B21" s="15">
        <v>43915</v>
      </c>
      <c r="C21" s="107" t="s">
        <v>116</v>
      </c>
      <c r="D21" s="108"/>
      <c r="E21" s="122">
        <v>211280</v>
      </c>
      <c r="F21" s="122"/>
    </row>
    <row r="22" spans="1:6" ht="15">
      <c r="A22" s="2" t="s">
        <v>119</v>
      </c>
      <c r="B22" s="15">
        <v>44209</v>
      </c>
      <c r="C22" s="107" t="s">
        <v>120</v>
      </c>
      <c r="D22" s="108"/>
      <c r="E22" s="122">
        <v>3834753.12</v>
      </c>
      <c r="F22" s="122"/>
    </row>
    <row r="23" spans="1:6" ht="15">
      <c r="A23" s="2" t="s">
        <v>135</v>
      </c>
      <c r="B23" s="15">
        <v>44264</v>
      </c>
      <c r="C23" s="107" t="s">
        <v>120</v>
      </c>
      <c r="D23" s="108"/>
      <c r="E23" s="122">
        <v>99900</v>
      </c>
      <c r="F23" s="122"/>
    </row>
    <row r="24" spans="1:6" ht="15">
      <c r="A24" s="2" t="s">
        <v>139</v>
      </c>
      <c r="B24" s="15">
        <v>44349</v>
      </c>
      <c r="C24" s="107" t="s">
        <v>120</v>
      </c>
      <c r="D24" s="108"/>
      <c r="E24" s="122">
        <v>198498.3</v>
      </c>
      <c r="F24" s="122"/>
    </row>
    <row r="25" spans="1:6" ht="15">
      <c r="A25" s="2" t="s">
        <v>186</v>
      </c>
      <c r="B25" s="15">
        <v>44438</v>
      </c>
      <c r="C25" s="107" t="s">
        <v>120</v>
      </c>
      <c r="D25" s="108"/>
      <c r="E25" s="122">
        <v>220000</v>
      </c>
      <c r="F25" s="122"/>
    </row>
    <row r="26" spans="1:6" ht="15">
      <c r="A26" s="2" t="s">
        <v>141</v>
      </c>
      <c r="B26" s="15">
        <v>44473</v>
      </c>
      <c r="C26" s="107" t="s">
        <v>120</v>
      </c>
      <c r="D26" s="108"/>
      <c r="E26" s="122">
        <v>57449.22</v>
      </c>
      <c r="F26" s="122"/>
    </row>
    <row r="27" spans="1:6" ht="15">
      <c r="A27" s="2" t="s">
        <v>146</v>
      </c>
      <c r="B27" s="15">
        <v>44571</v>
      </c>
      <c r="C27" s="107" t="s">
        <v>147</v>
      </c>
      <c r="D27" s="108"/>
      <c r="E27" s="122">
        <v>4244903.64</v>
      </c>
      <c r="F27" s="122"/>
    </row>
    <row r="28" spans="1:6" ht="15">
      <c r="A28" s="2" t="s">
        <v>157</v>
      </c>
      <c r="B28" s="15">
        <v>44649</v>
      </c>
      <c r="C28" s="107" t="s">
        <v>147</v>
      </c>
      <c r="D28" s="108"/>
      <c r="E28" s="123">
        <v>400000</v>
      </c>
      <c r="F28" s="123"/>
    </row>
    <row r="29" spans="1:6" ht="15">
      <c r="A29" s="2" t="s">
        <v>166</v>
      </c>
      <c r="B29" s="15">
        <v>44832</v>
      </c>
      <c r="C29" s="107" t="s">
        <v>147</v>
      </c>
      <c r="D29" s="108"/>
      <c r="E29" s="123">
        <v>100000</v>
      </c>
      <c r="F29" s="123"/>
    </row>
    <row r="30" spans="1:6" ht="15">
      <c r="A30" s="2" t="s">
        <v>169</v>
      </c>
      <c r="B30" s="15">
        <v>44939</v>
      </c>
      <c r="C30" s="107" t="s">
        <v>170</v>
      </c>
      <c r="D30" s="108"/>
      <c r="E30" s="109">
        <v>4963646.52</v>
      </c>
      <c r="F30" s="110"/>
    </row>
    <row r="31" spans="1:6" ht="15">
      <c r="A31" s="2" t="s">
        <v>185</v>
      </c>
      <c r="B31" s="15">
        <v>45145</v>
      </c>
      <c r="C31" s="107" t="s">
        <v>170</v>
      </c>
      <c r="D31" s="108"/>
      <c r="E31" s="109">
        <v>479933.96</v>
      </c>
      <c r="F31" s="110"/>
    </row>
    <row r="32" spans="1:6" ht="15.75" customHeight="1">
      <c r="A32" s="2" t="s">
        <v>213</v>
      </c>
      <c r="B32" s="95">
        <v>45289</v>
      </c>
      <c r="C32" s="107" t="s">
        <v>170</v>
      </c>
      <c r="D32" s="108"/>
      <c r="E32" s="100"/>
      <c r="F32" s="101"/>
    </row>
    <row r="33" spans="1:6" ht="15.75" customHeight="1">
      <c r="A33" s="2" t="s">
        <v>255</v>
      </c>
      <c r="B33" s="95">
        <v>45303</v>
      </c>
      <c r="C33" s="107" t="s">
        <v>260</v>
      </c>
      <c r="D33" s="108"/>
      <c r="E33" s="130">
        <v>5763936.96</v>
      </c>
      <c r="F33" s="131"/>
    </row>
    <row r="34" spans="1:6" ht="18" customHeight="1">
      <c r="A34" s="124" t="s">
        <v>93</v>
      </c>
      <c r="B34" s="125"/>
      <c r="C34" s="125"/>
      <c r="D34" s="125"/>
      <c r="E34" s="125"/>
      <c r="F34" s="125"/>
    </row>
    <row r="35" spans="1:6" ht="34.5" customHeight="1">
      <c r="A35" s="65" t="s">
        <v>9</v>
      </c>
      <c r="B35" s="65" t="s">
        <v>10</v>
      </c>
      <c r="C35" s="65" t="s">
        <v>11</v>
      </c>
      <c r="D35" s="120" t="s">
        <v>12</v>
      </c>
      <c r="E35" s="121"/>
      <c r="F35" s="65" t="s">
        <v>13</v>
      </c>
    </row>
    <row r="36" spans="1:6" ht="28.5" customHeight="1">
      <c r="A36" s="62">
        <v>45337</v>
      </c>
      <c r="B36" s="50">
        <v>220835.66</v>
      </c>
      <c r="C36" s="62">
        <v>45337</v>
      </c>
      <c r="D36" s="102" t="s">
        <v>257</v>
      </c>
      <c r="E36" s="102"/>
      <c r="F36" s="63">
        <v>220835.66</v>
      </c>
    </row>
    <row r="37" spans="1:6" ht="28.5" customHeight="1">
      <c r="A37" s="62">
        <v>45345</v>
      </c>
      <c r="B37" s="50">
        <v>58064.52</v>
      </c>
      <c r="C37" s="62">
        <v>45345</v>
      </c>
      <c r="D37" s="102" t="s">
        <v>258</v>
      </c>
      <c r="E37" s="102"/>
      <c r="F37" s="63">
        <v>58064.52</v>
      </c>
    </row>
    <row r="38" spans="1:6" ht="15">
      <c r="A38" s="103" t="s">
        <v>140</v>
      </c>
      <c r="B38" s="103"/>
      <c r="C38" s="103"/>
      <c r="D38" s="103"/>
      <c r="E38" s="103"/>
      <c r="F38" s="66">
        <v>398352.97</v>
      </c>
    </row>
    <row r="39" spans="1:6" ht="15">
      <c r="A39" s="104" t="s">
        <v>14</v>
      </c>
      <c r="B39" s="104"/>
      <c r="C39" s="104"/>
      <c r="D39" s="104"/>
      <c r="E39" s="104"/>
      <c r="F39" s="54">
        <f>F36+F37</f>
        <v>278900.18</v>
      </c>
    </row>
    <row r="40" spans="1:6" ht="15">
      <c r="A40" s="104" t="s">
        <v>17</v>
      </c>
      <c r="B40" s="104"/>
      <c r="C40" s="104"/>
      <c r="D40" s="104"/>
      <c r="E40" s="104"/>
      <c r="F40" s="96">
        <f>1196.53+2114.31</f>
        <v>3310.84</v>
      </c>
    </row>
    <row r="41" spans="1:6" ht="15">
      <c r="A41" s="104" t="s">
        <v>67</v>
      </c>
      <c r="B41" s="104"/>
      <c r="C41" s="104"/>
      <c r="D41" s="104"/>
      <c r="E41" s="104"/>
      <c r="F41" s="16">
        <v>0</v>
      </c>
    </row>
    <row r="42" spans="1:6" ht="15">
      <c r="A42" s="104" t="s">
        <v>15</v>
      </c>
      <c r="B42" s="104"/>
      <c r="C42" s="104"/>
      <c r="D42" s="104"/>
      <c r="E42" s="104"/>
      <c r="F42" s="17">
        <f>F38+F39+F40+F41</f>
        <v>680563.9899999999</v>
      </c>
    </row>
    <row r="43" spans="1:6" ht="5.25" customHeight="1">
      <c r="A43" s="105"/>
      <c r="B43" s="105"/>
      <c r="C43" s="105"/>
      <c r="D43" s="105"/>
      <c r="E43" s="105"/>
      <c r="F43" s="18"/>
    </row>
    <row r="44" spans="1:6" ht="15">
      <c r="A44" s="104" t="s">
        <v>100</v>
      </c>
      <c r="B44" s="104"/>
      <c r="C44" s="104"/>
      <c r="D44" s="104"/>
      <c r="E44" s="104"/>
      <c r="F44" s="17">
        <v>0</v>
      </c>
    </row>
    <row r="45" spans="1:6" ht="15">
      <c r="A45" s="104" t="s">
        <v>16</v>
      </c>
      <c r="B45" s="104"/>
      <c r="C45" s="104"/>
      <c r="D45" s="104"/>
      <c r="E45" s="104"/>
      <c r="F45" s="17">
        <f>F42+F44</f>
        <v>680563.9899999999</v>
      </c>
    </row>
    <row r="46" spans="1:3" ht="10.5" customHeight="1">
      <c r="A46" s="4" t="s">
        <v>18</v>
      </c>
      <c r="B46" s="3"/>
      <c r="C46" s="3"/>
    </row>
    <row r="47" spans="1:3" ht="12" customHeight="1">
      <c r="A47" s="4" t="s">
        <v>19</v>
      </c>
      <c r="B47" s="3"/>
      <c r="C47" s="3"/>
    </row>
    <row r="48" spans="1:6" ht="10.5" customHeight="1">
      <c r="A48" s="4" t="s">
        <v>101</v>
      </c>
      <c r="B48" s="3"/>
      <c r="C48" s="3"/>
      <c r="F48" s="13"/>
    </row>
    <row r="49" spans="1:6" ht="10.5" customHeight="1">
      <c r="A49" s="4"/>
      <c r="B49" s="3"/>
      <c r="C49" s="3"/>
      <c r="F49" s="13"/>
    </row>
    <row r="50" spans="1:6" ht="10.5" customHeight="1">
      <c r="A50" s="4"/>
      <c r="B50" s="3"/>
      <c r="C50" s="3"/>
      <c r="F50" s="13"/>
    </row>
    <row r="51" spans="1:6" ht="15">
      <c r="A51" s="97" t="s">
        <v>98</v>
      </c>
      <c r="B51" s="97"/>
      <c r="C51" s="97"/>
      <c r="D51" s="97"/>
      <c r="E51" s="97"/>
      <c r="F51" s="97"/>
    </row>
    <row r="52" spans="1:6" ht="8.25" customHeight="1">
      <c r="A52" s="76"/>
      <c r="B52" s="76"/>
      <c r="C52" s="76"/>
      <c r="D52" s="76"/>
      <c r="E52" s="76"/>
      <c r="F52" s="76"/>
    </row>
    <row r="53" spans="1:6" ht="15">
      <c r="A53" s="97" t="s">
        <v>99</v>
      </c>
      <c r="B53" s="97"/>
      <c r="C53" s="97"/>
      <c r="D53" s="97"/>
      <c r="E53" s="97"/>
      <c r="F53" s="97"/>
    </row>
    <row r="54" spans="1:6" ht="15">
      <c r="A54" s="97" t="s">
        <v>0</v>
      </c>
      <c r="B54" s="97"/>
      <c r="C54" s="97"/>
      <c r="D54" s="97"/>
      <c r="E54" s="97"/>
      <c r="F54" s="97"/>
    </row>
    <row r="55" spans="1:6" ht="9" customHeight="1">
      <c r="A55" s="76"/>
      <c r="B55" s="76"/>
      <c r="C55" s="76"/>
      <c r="D55" s="76"/>
      <c r="E55" s="76"/>
      <c r="F55" s="76"/>
    </row>
    <row r="56" spans="1:6" ht="15">
      <c r="A56" s="97" t="s">
        <v>54</v>
      </c>
      <c r="B56" s="97"/>
      <c r="C56" s="97"/>
      <c r="D56" s="97"/>
      <c r="E56" s="97"/>
      <c r="F56" s="97"/>
    </row>
    <row r="57" spans="1:6" ht="8.25" customHeight="1">
      <c r="A57" s="76"/>
      <c r="B57" s="76"/>
      <c r="C57" s="76"/>
      <c r="D57" s="76"/>
      <c r="E57" s="76"/>
      <c r="F57" s="76"/>
    </row>
    <row r="58" spans="1:6" ht="38.25" customHeight="1">
      <c r="A58" s="98" t="s">
        <v>261</v>
      </c>
      <c r="B58" s="98"/>
      <c r="C58" s="98"/>
      <c r="D58" s="98"/>
      <c r="E58" s="98"/>
      <c r="F58" s="98"/>
    </row>
    <row r="59" spans="1:6" ht="15">
      <c r="A59" s="5"/>
      <c r="B59" s="5"/>
      <c r="C59" s="5"/>
      <c r="D59" s="5"/>
      <c r="E59" s="5"/>
      <c r="F59" s="5"/>
    </row>
    <row r="60" spans="1:6" ht="21.75" customHeight="1">
      <c r="A60" s="99" t="s">
        <v>95</v>
      </c>
      <c r="B60" s="99"/>
      <c r="C60" s="99"/>
      <c r="D60" s="99"/>
      <c r="E60" s="99"/>
      <c r="F60" s="99"/>
    </row>
    <row r="61" spans="1:6" ht="15">
      <c r="A61" s="119" t="s">
        <v>20</v>
      </c>
      <c r="B61" s="119"/>
      <c r="C61" s="119"/>
      <c r="D61" s="119"/>
      <c r="E61" s="119"/>
      <c r="F61" s="119"/>
    </row>
    <row r="62" spans="1:6" ht="68.25">
      <c r="A62" s="6" t="s">
        <v>21</v>
      </c>
      <c r="B62" s="6" t="s">
        <v>22</v>
      </c>
      <c r="C62" s="6" t="s">
        <v>23</v>
      </c>
      <c r="D62" s="6" t="s">
        <v>24</v>
      </c>
      <c r="E62" s="6" t="s">
        <v>110</v>
      </c>
      <c r="F62" s="6" t="s">
        <v>25</v>
      </c>
    </row>
    <row r="63" spans="1:6" ht="18.75" customHeight="1">
      <c r="A63" s="12" t="s">
        <v>26</v>
      </c>
      <c r="B63" s="50">
        <v>28402.83</v>
      </c>
      <c r="C63" s="50">
        <v>0</v>
      </c>
      <c r="D63" s="50">
        <v>28402.83</v>
      </c>
      <c r="E63" s="50">
        <f>C63+D63</f>
        <v>28402.83</v>
      </c>
      <c r="F63" s="50">
        <v>0</v>
      </c>
    </row>
    <row r="64" spans="1:6" ht="18.75" customHeight="1">
      <c r="A64" s="12" t="s">
        <v>27</v>
      </c>
      <c r="B64" s="50">
        <v>0</v>
      </c>
      <c r="C64" s="50">
        <v>0</v>
      </c>
      <c r="D64" s="50">
        <v>0</v>
      </c>
      <c r="E64" s="50">
        <f aca="true" t="shared" si="0" ref="E64:E78">C64+D64</f>
        <v>0</v>
      </c>
      <c r="F64" s="50">
        <v>0</v>
      </c>
    </row>
    <row r="65" spans="1:6" ht="18.75" customHeight="1">
      <c r="A65" s="12" t="s">
        <v>28</v>
      </c>
      <c r="B65" s="50">
        <v>821.36</v>
      </c>
      <c r="C65" s="50">
        <v>0</v>
      </c>
      <c r="D65" s="50">
        <v>821.36</v>
      </c>
      <c r="E65" s="50">
        <f t="shared" si="0"/>
        <v>821.36</v>
      </c>
      <c r="F65" s="50">
        <v>0</v>
      </c>
    </row>
    <row r="66" spans="1:6" ht="18.75" customHeight="1">
      <c r="A66" s="12" t="s">
        <v>97</v>
      </c>
      <c r="B66" s="50">
        <v>5773.65</v>
      </c>
      <c r="C66" s="50">
        <v>0</v>
      </c>
      <c r="D66" s="50">
        <v>5773.65</v>
      </c>
      <c r="E66" s="50">
        <f t="shared" si="0"/>
        <v>5773.65</v>
      </c>
      <c r="F66" s="50">
        <v>0</v>
      </c>
    </row>
    <row r="67" spans="1:6" ht="18.75" customHeight="1">
      <c r="A67" s="12" t="s">
        <v>29</v>
      </c>
      <c r="B67" s="50">
        <v>3474.75</v>
      </c>
      <c r="C67" s="50">
        <v>0</v>
      </c>
      <c r="D67" s="50">
        <v>3474.75</v>
      </c>
      <c r="E67" s="50">
        <f t="shared" si="0"/>
        <v>3474.75</v>
      </c>
      <c r="F67" s="50">
        <v>0</v>
      </c>
    </row>
    <row r="68" spans="1:6" ht="18.75" customHeight="1">
      <c r="A68" s="19" t="s">
        <v>30</v>
      </c>
      <c r="B68" s="50">
        <v>2452.56</v>
      </c>
      <c r="C68" s="50">
        <v>0</v>
      </c>
      <c r="D68" s="50">
        <v>2452.56</v>
      </c>
      <c r="E68" s="50">
        <f t="shared" si="0"/>
        <v>2452.56</v>
      </c>
      <c r="F68" s="50">
        <v>0</v>
      </c>
    </row>
    <row r="69" spans="1:6" ht="18.75" customHeight="1">
      <c r="A69" s="12" t="s">
        <v>47</v>
      </c>
      <c r="B69" s="50">
        <v>79810.86</v>
      </c>
      <c r="C69" s="50">
        <v>0</v>
      </c>
      <c r="D69" s="50">
        <v>79810.86</v>
      </c>
      <c r="E69" s="50">
        <f t="shared" si="0"/>
        <v>79810.86</v>
      </c>
      <c r="F69" s="50">
        <v>0</v>
      </c>
    </row>
    <row r="70" spans="1:6" ht="18.75" customHeight="1">
      <c r="A70" s="19" t="s">
        <v>31</v>
      </c>
      <c r="B70" s="50">
        <v>147484.82</v>
      </c>
      <c r="C70" s="50">
        <v>0</v>
      </c>
      <c r="D70" s="50">
        <v>147484.82</v>
      </c>
      <c r="E70" s="50">
        <f t="shared" si="0"/>
        <v>147484.82</v>
      </c>
      <c r="F70" s="50">
        <v>0</v>
      </c>
    </row>
    <row r="71" spans="1:6" ht="18.75" customHeight="1">
      <c r="A71" s="12" t="s">
        <v>32</v>
      </c>
      <c r="B71" s="50">
        <v>0</v>
      </c>
      <c r="C71" s="50">
        <v>0</v>
      </c>
      <c r="D71" s="50">
        <v>0</v>
      </c>
      <c r="E71" s="50">
        <f t="shared" si="0"/>
        <v>0</v>
      </c>
      <c r="F71" s="50">
        <v>0</v>
      </c>
    </row>
    <row r="72" spans="1:6" ht="18.75" customHeight="1">
      <c r="A72" s="12" t="s">
        <v>40</v>
      </c>
      <c r="B72" s="50">
        <v>5502.28</v>
      </c>
      <c r="C72" s="50">
        <v>0</v>
      </c>
      <c r="D72" s="50">
        <v>5502.28</v>
      </c>
      <c r="E72" s="50">
        <f t="shared" si="0"/>
        <v>5502.28</v>
      </c>
      <c r="F72" s="50">
        <v>0</v>
      </c>
    </row>
    <row r="73" spans="1:6" ht="18.75" customHeight="1">
      <c r="A73" s="12" t="s">
        <v>39</v>
      </c>
      <c r="B73" s="50">
        <v>17.82</v>
      </c>
      <c r="C73" s="50">
        <v>0</v>
      </c>
      <c r="D73" s="50">
        <v>17.82</v>
      </c>
      <c r="E73" s="50">
        <f t="shared" si="0"/>
        <v>17.82</v>
      </c>
      <c r="F73" s="50">
        <v>0</v>
      </c>
    </row>
    <row r="74" spans="1:6" ht="18.75" customHeight="1">
      <c r="A74" s="12" t="s">
        <v>38</v>
      </c>
      <c r="B74" s="50">
        <v>0</v>
      </c>
      <c r="C74" s="50">
        <v>0</v>
      </c>
      <c r="D74" s="50">
        <v>0</v>
      </c>
      <c r="E74" s="50">
        <f t="shared" si="0"/>
        <v>0</v>
      </c>
      <c r="F74" s="50">
        <v>0</v>
      </c>
    </row>
    <row r="75" spans="1:6" ht="18.75" customHeight="1">
      <c r="A75" s="19" t="s">
        <v>33</v>
      </c>
      <c r="B75" s="50">
        <v>0</v>
      </c>
      <c r="C75" s="50">
        <v>0</v>
      </c>
      <c r="D75" s="50">
        <v>0</v>
      </c>
      <c r="E75" s="50">
        <f t="shared" si="0"/>
        <v>0</v>
      </c>
      <c r="F75" s="50">
        <v>0</v>
      </c>
    </row>
    <row r="76" spans="1:6" ht="18.75" customHeight="1">
      <c r="A76" s="12" t="s">
        <v>34</v>
      </c>
      <c r="B76" s="50">
        <v>0</v>
      </c>
      <c r="C76" s="50">
        <v>0</v>
      </c>
      <c r="D76" s="50">
        <v>0</v>
      </c>
      <c r="E76" s="50">
        <f t="shared" si="0"/>
        <v>0</v>
      </c>
      <c r="F76" s="50">
        <v>0</v>
      </c>
    </row>
    <row r="77" spans="1:6" ht="26.25" customHeight="1">
      <c r="A77" s="19" t="s">
        <v>35</v>
      </c>
      <c r="B77" s="50">
        <f>141.9+141.9</f>
        <v>283.8</v>
      </c>
      <c r="C77" s="50">
        <v>0</v>
      </c>
      <c r="D77" s="50">
        <f>141.9+141.9</f>
        <v>283.8</v>
      </c>
      <c r="E77" s="50">
        <f t="shared" si="0"/>
        <v>283.8</v>
      </c>
      <c r="F77" s="50">
        <v>0</v>
      </c>
    </row>
    <row r="78" spans="1:6" ht="18.75" customHeight="1">
      <c r="A78" s="12" t="s">
        <v>36</v>
      </c>
      <c r="B78" s="50">
        <v>684</v>
      </c>
      <c r="C78" s="50">
        <v>0</v>
      </c>
      <c r="D78" s="50">
        <v>684</v>
      </c>
      <c r="E78" s="50">
        <f t="shared" si="0"/>
        <v>684</v>
      </c>
      <c r="F78" s="50">
        <v>0</v>
      </c>
    </row>
    <row r="79" spans="1:6" ht="24.75" customHeight="1">
      <c r="A79" s="20" t="s">
        <v>37</v>
      </c>
      <c r="B79" s="21">
        <f>SUM(B63:B78)</f>
        <v>274708.73000000004</v>
      </c>
      <c r="C79" s="21">
        <f>SUM(C63:C78)</f>
        <v>0</v>
      </c>
      <c r="D79" s="21">
        <f>SUM(D63:D78)</f>
        <v>274708.73000000004</v>
      </c>
      <c r="E79" s="55">
        <f>C79+D79</f>
        <v>274708.73000000004</v>
      </c>
      <c r="F79" s="21">
        <f>SUM(F63:F78)</f>
        <v>0</v>
      </c>
    </row>
    <row r="80" ht="15">
      <c r="A80" s="7" t="s">
        <v>41</v>
      </c>
    </row>
    <row r="81" spans="1:6" ht="15">
      <c r="A81" s="8" t="s">
        <v>42</v>
      </c>
      <c r="B81" s="8"/>
      <c r="C81" s="8"/>
      <c r="D81" s="8"/>
      <c r="E81" s="8"/>
      <c r="F81" s="8"/>
    </row>
    <row r="82" spans="1:6" ht="15">
      <c r="A82" s="8" t="s">
        <v>43</v>
      </c>
      <c r="B82" s="8"/>
      <c r="C82" s="8"/>
      <c r="D82" s="8"/>
      <c r="E82" s="8"/>
      <c r="F82" s="8"/>
    </row>
    <row r="83" spans="1:6" ht="15">
      <c r="A83" s="8" t="s">
        <v>44</v>
      </c>
      <c r="B83" s="8"/>
      <c r="C83" s="8"/>
      <c r="D83" s="8"/>
      <c r="E83" s="8"/>
      <c r="F83" s="8"/>
    </row>
    <row r="84" spans="1:6" ht="23.25" customHeight="1">
      <c r="A84" s="117" t="s">
        <v>45</v>
      </c>
      <c r="B84" s="117"/>
      <c r="C84" s="117"/>
      <c r="D84" s="117"/>
      <c r="E84" s="117"/>
      <c r="F84" s="117"/>
    </row>
    <row r="85" spans="1:6" ht="61.5" customHeight="1">
      <c r="A85" s="118" t="s">
        <v>102</v>
      </c>
      <c r="B85" s="118"/>
      <c r="C85" s="118"/>
      <c r="D85" s="118"/>
      <c r="E85" s="118"/>
      <c r="F85" s="118"/>
    </row>
    <row r="86" spans="1:6" ht="15">
      <c r="A86" s="8" t="s">
        <v>46</v>
      </c>
      <c r="B86" s="8"/>
      <c r="C86" s="8"/>
      <c r="D86" s="8"/>
      <c r="E86" s="8"/>
      <c r="F86" s="8"/>
    </row>
    <row r="87" spans="1:6" ht="15">
      <c r="A87" s="8"/>
      <c r="B87" s="8"/>
      <c r="C87" s="8"/>
      <c r="D87" s="8"/>
      <c r="E87" s="8"/>
      <c r="F87" s="8"/>
    </row>
    <row r="88" spans="1:6" ht="15">
      <c r="A88" s="8"/>
      <c r="B88" s="8"/>
      <c r="C88" s="8"/>
      <c r="D88" s="8"/>
      <c r="E88" s="8"/>
      <c r="F88" s="8"/>
    </row>
    <row r="89" spans="1:6" ht="15">
      <c r="A89" s="97" t="s">
        <v>98</v>
      </c>
      <c r="B89" s="97"/>
      <c r="C89" s="97"/>
      <c r="D89" s="97"/>
      <c r="E89" s="97"/>
      <c r="F89" s="97"/>
    </row>
    <row r="90" spans="1:6" ht="10.5" customHeight="1">
      <c r="A90" s="76"/>
      <c r="B90" s="76"/>
      <c r="C90" s="76"/>
      <c r="D90" s="76"/>
      <c r="E90" s="76"/>
      <c r="F90" s="76"/>
    </row>
    <row r="91" spans="1:6" ht="15">
      <c r="A91" s="97" t="s">
        <v>99</v>
      </c>
      <c r="B91" s="97"/>
      <c r="C91" s="97"/>
      <c r="D91" s="97"/>
      <c r="E91" s="97"/>
      <c r="F91" s="97"/>
    </row>
    <row r="92" spans="1:6" ht="15">
      <c r="A92" s="97" t="s">
        <v>0</v>
      </c>
      <c r="B92" s="97"/>
      <c r="C92" s="97"/>
      <c r="D92" s="97"/>
      <c r="E92" s="97"/>
      <c r="F92" s="97"/>
    </row>
    <row r="93" spans="1:6" ht="10.5" customHeight="1">
      <c r="A93" s="76"/>
      <c r="B93" s="76"/>
      <c r="C93" s="76"/>
      <c r="D93" s="76"/>
      <c r="E93" s="76"/>
      <c r="F93" s="76"/>
    </row>
    <row r="94" spans="1:6" ht="15">
      <c r="A94" s="97" t="s">
        <v>54</v>
      </c>
      <c r="B94" s="97"/>
      <c r="C94" s="97"/>
      <c r="D94" s="97"/>
      <c r="E94" s="97"/>
      <c r="F94" s="97"/>
    </row>
    <row r="97" spans="1:6" ht="24.75" customHeight="1">
      <c r="A97" s="111" t="s">
        <v>48</v>
      </c>
      <c r="B97" s="112"/>
      <c r="C97" s="112"/>
      <c r="D97" s="112"/>
      <c r="E97" s="112"/>
      <c r="F97" s="113"/>
    </row>
    <row r="98" spans="1:6" ht="24.75" customHeight="1">
      <c r="A98" s="114" t="s">
        <v>49</v>
      </c>
      <c r="B98" s="115"/>
      <c r="C98" s="115"/>
      <c r="D98" s="115"/>
      <c r="E98" s="116"/>
      <c r="F98" s="17">
        <f>'anexo  14 a 31'!F45</f>
        <v>680563.9899999999</v>
      </c>
    </row>
    <row r="99" spans="1:6" ht="24.75" customHeight="1">
      <c r="A99" s="114" t="s">
        <v>50</v>
      </c>
      <c r="B99" s="115"/>
      <c r="C99" s="115"/>
      <c r="D99" s="115"/>
      <c r="E99" s="116"/>
      <c r="F99" s="16">
        <f>'anexo  14 a 31'!C79+'anexo  14 a 31'!D79</f>
        <v>274708.73000000004</v>
      </c>
    </row>
    <row r="100" spans="1:6" ht="24.75" customHeight="1">
      <c r="A100" s="114" t="s">
        <v>51</v>
      </c>
      <c r="B100" s="115"/>
      <c r="C100" s="115"/>
      <c r="D100" s="115"/>
      <c r="E100" s="116"/>
      <c r="F100" s="16">
        <f>'anexo  14 a 31'!F42-(F99-'anexo  14 a 31'!F44)</f>
        <v>405855.25999999983</v>
      </c>
    </row>
    <row r="101" spans="1:6" ht="24.75" customHeight="1">
      <c r="A101" s="114" t="s">
        <v>52</v>
      </c>
      <c r="B101" s="115"/>
      <c r="C101" s="115"/>
      <c r="D101" s="115"/>
      <c r="E101" s="116"/>
      <c r="F101" s="84">
        <v>0</v>
      </c>
    </row>
    <row r="102" spans="1:9" ht="24.75" customHeight="1">
      <c r="A102" s="114" t="s">
        <v>94</v>
      </c>
      <c r="B102" s="115"/>
      <c r="C102" s="115"/>
      <c r="D102" s="115"/>
      <c r="E102" s="116"/>
      <c r="F102" s="16">
        <f>F100-F101</f>
        <v>405855.25999999983</v>
      </c>
      <c r="I102" s="14"/>
    </row>
    <row r="103" ht="20.25" customHeight="1"/>
    <row r="104" spans="1:6" ht="15">
      <c r="A104" s="106" t="s">
        <v>103</v>
      </c>
      <c r="B104" s="106"/>
      <c r="C104" s="106"/>
      <c r="D104" s="106"/>
      <c r="E104" s="106"/>
      <c r="F104" s="106"/>
    </row>
    <row r="105" spans="1:6" ht="15" customHeight="1">
      <c r="A105" s="106"/>
      <c r="B105" s="106"/>
      <c r="C105" s="106"/>
      <c r="D105" s="106"/>
      <c r="E105" s="106"/>
      <c r="F105" s="106"/>
    </row>
    <row r="106" spans="1:6" ht="15">
      <c r="A106" s="106"/>
      <c r="B106" s="106"/>
      <c r="C106" s="106"/>
      <c r="D106" s="106"/>
      <c r="E106" s="106"/>
      <c r="F106" s="106"/>
    </row>
    <row r="108" ht="15">
      <c r="A108" t="s">
        <v>256</v>
      </c>
    </row>
    <row r="109" ht="15">
      <c r="F109" s="34"/>
    </row>
    <row r="110" ht="15">
      <c r="F110" s="34"/>
    </row>
    <row r="111" spans="1:6" ht="15">
      <c r="A111" s="81"/>
      <c r="F111" s="14"/>
    </row>
    <row r="112" ht="15">
      <c r="A112" s="10" t="s">
        <v>197</v>
      </c>
    </row>
    <row r="113" spans="1:6" ht="15">
      <c r="A113" s="10" t="s">
        <v>53</v>
      </c>
      <c r="F113" s="86"/>
    </row>
    <row r="114" ht="15">
      <c r="F114" s="34"/>
    </row>
    <row r="115" ht="15">
      <c r="F115" s="86"/>
    </row>
    <row r="119" ht="15">
      <c r="F119" s="34"/>
    </row>
    <row r="120" ht="15">
      <c r="F120" s="94"/>
    </row>
    <row r="121" spans="6:7" ht="15">
      <c r="F121" s="14"/>
      <c r="G121" s="61"/>
    </row>
    <row r="123" ht="15">
      <c r="F123" s="14"/>
    </row>
    <row r="124" ht="15">
      <c r="F124" s="86"/>
    </row>
    <row r="125" ht="15">
      <c r="F125" s="86"/>
    </row>
    <row r="126" ht="15">
      <c r="F126" s="86"/>
    </row>
    <row r="127" ht="15">
      <c r="F127" s="86"/>
    </row>
  </sheetData>
  <mergeCells count="68">
    <mergeCell ref="A104:F106"/>
    <mergeCell ref="A97:F97"/>
    <mergeCell ref="A98:E98"/>
    <mergeCell ref="A99:E99"/>
    <mergeCell ref="A100:E100"/>
    <mergeCell ref="A101:E101"/>
    <mergeCell ref="A102:E102"/>
    <mergeCell ref="A94:F94"/>
    <mergeCell ref="A53:F53"/>
    <mergeCell ref="A54:F54"/>
    <mergeCell ref="A56:F56"/>
    <mergeCell ref="A58:F58"/>
    <mergeCell ref="A60:F60"/>
    <mergeCell ref="A61:F61"/>
    <mergeCell ref="A84:F84"/>
    <mergeCell ref="A85:F85"/>
    <mergeCell ref="A89:F89"/>
    <mergeCell ref="A91:F91"/>
    <mergeCell ref="A92:F92"/>
    <mergeCell ref="A51:F51"/>
    <mergeCell ref="D36:E36"/>
    <mergeCell ref="D37:E37"/>
    <mergeCell ref="A38:E38"/>
    <mergeCell ref="A39:E39"/>
    <mergeCell ref="A40:E40"/>
    <mergeCell ref="A41:E41"/>
    <mergeCell ref="A42:E42"/>
    <mergeCell ref="A43:E43"/>
    <mergeCell ref="A44:E44"/>
    <mergeCell ref="A45:E45"/>
    <mergeCell ref="D35:E35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A34:F34"/>
    <mergeCell ref="C33:D33"/>
    <mergeCell ref="E33:F33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B15:F15"/>
    <mergeCell ref="A1:F1"/>
    <mergeCell ref="A3:F3"/>
    <mergeCell ref="A4:F4"/>
    <mergeCell ref="A6:F6"/>
    <mergeCell ref="B8:F8"/>
  </mergeCells>
  <printOptions/>
  <pageMargins left="0.511811024" right="0.511811024" top="0.787401575" bottom="0.787401575" header="0.31496062" footer="0.31496062"/>
  <pageSetup horizontalDpi="1200" verticalDpi="12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E281C-1309-4507-B672-5017D195AA50}">
  <dimension ref="A1:G168"/>
  <sheetViews>
    <sheetView zoomScale="120" zoomScaleNormal="120" zoomScaleSheetLayoutView="100" workbookViewId="0" topLeftCell="A124">
      <selection activeCell="C131" sqref="C131"/>
    </sheetView>
  </sheetViews>
  <sheetFormatPr defaultColWidth="9.140625" defaultRowHeight="15"/>
  <cols>
    <col min="1" max="1" width="21.57421875" style="0" customWidth="1"/>
    <col min="2" max="2" width="7.57421875" style="0" customWidth="1"/>
    <col min="3" max="3" width="32.8515625" style="0" customWidth="1"/>
    <col min="4" max="4" width="15.140625" style="0" customWidth="1"/>
    <col min="5" max="5" width="15.57421875" style="38" customWidth="1"/>
    <col min="6" max="6" width="8.140625" style="0" customWidth="1"/>
    <col min="7" max="7" width="17.8515625" style="0" customWidth="1"/>
    <col min="239" max="239" width="25.8515625" style="0" customWidth="1"/>
    <col min="240" max="240" width="11.8515625" style="0" customWidth="1"/>
    <col min="241" max="241" width="32.421875" style="0" customWidth="1"/>
    <col min="242" max="242" width="13.57421875" style="0" customWidth="1"/>
    <col min="243" max="243" width="12.7109375" style="0" customWidth="1"/>
    <col min="244" max="244" width="7.28125" style="0" customWidth="1"/>
    <col min="245" max="245" width="23.57421875" style="0" customWidth="1"/>
    <col min="246" max="246" width="26.00390625" style="0" customWidth="1"/>
    <col min="495" max="495" width="25.8515625" style="0" customWidth="1"/>
    <col min="496" max="496" width="11.8515625" style="0" customWidth="1"/>
    <col min="497" max="497" width="32.421875" style="0" customWidth="1"/>
    <col min="498" max="498" width="13.57421875" style="0" customWidth="1"/>
    <col min="499" max="499" width="12.7109375" style="0" customWidth="1"/>
    <col min="500" max="500" width="7.28125" style="0" customWidth="1"/>
    <col min="501" max="501" width="23.57421875" style="0" customWidth="1"/>
    <col min="502" max="502" width="26.00390625" style="0" customWidth="1"/>
    <col min="751" max="751" width="25.8515625" style="0" customWidth="1"/>
    <col min="752" max="752" width="11.8515625" style="0" customWidth="1"/>
    <col min="753" max="753" width="32.421875" style="0" customWidth="1"/>
    <col min="754" max="754" width="13.57421875" style="0" customWidth="1"/>
    <col min="755" max="755" width="12.7109375" style="0" customWidth="1"/>
    <col min="756" max="756" width="7.28125" style="0" customWidth="1"/>
    <col min="757" max="757" width="23.57421875" style="0" customWidth="1"/>
    <col min="758" max="758" width="26.00390625" style="0" customWidth="1"/>
    <col min="1007" max="1007" width="25.8515625" style="0" customWidth="1"/>
    <col min="1008" max="1008" width="11.8515625" style="0" customWidth="1"/>
    <col min="1009" max="1009" width="32.421875" style="0" customWidth="1"/>
    <col min="1010" max="1010" width="13.57421875" style="0" customWidth="1"/>
    <col min="1011" max="1011" width="12.7109375" style="0" customWidth="1"/>
    <col min="1012" max="1012" width="7.28125" style="0" customWidth="1"/>
    <col min="1013" max="1013" width="23.57421875" style="0" customWidth="1"/>
    <col min="1014" max="1014" width="26.00390625" style="0" customWidth="1"/>
    <col min="1263" max="1263" width="25.8515625" style="0" customWidth="1"/>
    <col min="1264" max="1264" width="11.8515625" style="0" customWidth="1"/>
    <col min="1265" max="1265" width="32.421875" style="0" customWidth="1"/>
    <col min="1266" max="1266" width="13.57421875" style="0" customWidth="1"/>
    <col min="1267" max="1267" width="12.7109375" style="0" customWidth="1"/>
    <col min="1268" max="1268" width="7.28125" style="0" customWidth="1"/>
    <col min="1269" max="1269" width="23.57421875" style="0" customWidth="1"/>
    <col min="1270" max="1270" width="26.00390625" style="0" customWidth="1"/>
    <col min="1519" max="1519" width="25.8515625" style="0" customWidth="1"/>
    <col min="1520" max="1520" width="11.8515625" style="0" customWidth="1"/>
    <col min="1521" max="1521" width="32.421875" style="0" customWidth="1"/>
    <col min="1522" max="1522" width="13.57421875" style="0" customWidth="1"/>
    <col min="1523" max="1523" width="12.7109375" style="0" customWidth="1"/>
    <col min="1524" max="1524" width="7.28125" style="0" customWidth="1"/>
    <col min="1525" max="1525" width="23.57421875" style="0" customWidth="1"/>
    <col min="1526" max="1526" width="26.00390625" style="0" customWidth="1"/>
    <col min="1775" max="1775" width="25.8515625" style="0" customWidth="1"/>
    <col min="1776" max="1776" width="11.8515625" style="0" customWidth="1"/>
    <col min="1777" max="1777" width="32.421875" style="0" customWidth="1"/>
    <col min="1778" max="1778" width="13.57421875" style="0" customWidth="1"/>
    <col min="1779" max="1779" width="12.7109375" style="0" customWidth="1"/>
    <col min="1780" max="1780" width="7.28125" style="0" customWidth="1"/>
    <col min="1781" max="1781" width="23.57421875" style="0" customWidth="1"/>
    <col min="1782" max="1782" width="26.00390625" style="0" customWidth="1"/>
    <col min="2031" max="2031" width="25.8515625" style="0" customWidth="1"/>
    <col min="2032" max="2032" width="11.8515625" style="0" customWidth="1"/>
    <col min="2033" max="2033" width="32.421875" style="0" customWidth="1"/>
    <col min="2034" max="2034" width="13.57421875" style="0" customWidth="1"/>
    <col min="2035" max="2035" width="12.7109375" style="0" customWidth="1"/>
    <col min="2036" max="2036" width="7.28125" style="0" customWidth="1"/>
    <col min="2037" max="2037" width="23.57421875" style="0" customWidth="1"/>
    <col min="2038" max="2038" width="26.00390625" style="0" customWidth="1"/>
    <col min="2287" max="2287" width="25.8515625" style="0" customWidth="1"/>
    <col min="2288" max="2288" width="11.8515625" style="0" customWidth="1"/>
    <col min="2289" max="2289" width="32.421875" style="0" customWidth="1"/>
    <col min="2290" max="2290" width="13.57421875" style="0" customWidth="1"/>
    <col min="2291" max="2291" width="12.7109375" style="0" customWidth="1"/>
    <col min="2292" max="2292" width="7.28125" style="0" customWidth="1"/>
    <col min="2293" max="2293" width="23.57421875" style="0" customWidth="1"/>
    <col min="2294" max="2294" width="26.00390625" style="0" customWidth="1"/>
    <col min="2543" max="2543" width="25.8515625" style="0" customWidth="1"/>
    <col min="2544" max="2544" width="11.8515625" style="0" customWidth="1"/>
    <col min="2545" max="2545" width="32.421875" style="0" customWidth="1"/>
    <col min="2546" max="2546" width="13.57421875" style="0" customWidth="1"/>
    <col min="2547" max="2547" width="12.7109375" style="0" customWidth="1"/>
    <col min="2548" max="2548" width="7.28125" style="0" customWidth="1"/>
    <col min="2549" max="2549" width="23.57421875" style="0" customWidth="1"/>
    <col min="2550" max="2550" width="26.00390625" style="0" customWidth="1"/>
    <col min="2799" max="2799" width="25.8515625" style="0" customWidth="1"/>
    <col min="2800" max="2800" width="11.8515625" style="0" customWidth="1"/>
    <col min="2801" max="2801" width="32.421875" style="0" customWidth="1"/>
    <col min="2802" max="2802" width="13.57421875" style="0" customWidth="1"/>
    <col min="2803" max="2803" width="12.7109375" style="0" customWidth="1"/>
    <col min="2804" max="2804" width="7.28125" style="0" customWidth="1"/>
    <col min="2805" max="2805" width="23.57421875" style="0" customWidth="1"/>
    <col min="2806" max="2806" width="26.00390625" style="0" customWidth="1"/>
    <col min="3055" max="3055" width="25.8515625" style="0" customWidth="1"/>
    <col min="3056" max="3056" width="11.8515625" style="0" customWidth="1"/>
    <col min="3057" max="3057" width="32.421875" style="0" customWidth="1"/>
    <col min="3058" max="3058" width="13.57421875" style="0" customWidth="1"/>
    <col min="3059" max="3059" width="12.7109375" style="0" customWidth="1"/>
    <col min="3060" max="3060" width="7.28125" style="0" customWidth="1"/>
    <col min="3061" max="3061" width="23.57421875" style="0" customWidth="1"/>
    <col min="3062" max="3062" width="26.00390625" style="0" customWidth="1"/>
    <col min="3311" max="3311" width="25.8515625" style="0" customWidth="1"/>
    <col min="3312" max="3312" width="11.8515625" style="0" customWidth="1"/>
    <col min="3313" max="3313" width="32.421875" style="0" customWidth="1"/>
    <col min="3314" max="3314" width="13.57421875" style="0" customWidth="1"/>
    <col min="3315" max="3315" width="12.7109375" style="0" customWidth="1"/>
    <col min="3316" max="3316" width="7.28125" style="0" customWidth="1"/>
    <col min="3317" max="3317" width="23.57421875" style="0" customWidth="1"/>
    <col min="3318" max="3318" width="26.00390625" style="0" customWidth="1"/>
    <col min="3567" max="3567" width="25.8515625" style="0" customWidth="1"/>
    <col min="3568" max="3568" width="11.8515625" style="0" customWidth="1"/>
    <col min="3569" max="3569" width="32.421875" style="0" customWidth="1"/>
    <col min="3570" max="3570" width="13.57421875" style="0" customWidth="1"/>
    <col min="3571" max="3571" width="12.7109375" style="0" customWidth="1"/>
    <col min="3572" max="3572" width="7.28125" style="0" customWidth="1"/>
    <col min="3573" max="3573" width="23.57421875" style="0" customWidth="1"/>
    <col min="3574" max="3574" width="26.00390625" style="0" customWidth="1"/>
    <col min="3823" max="3823" width="25.8515625" style="0" customWidth="1"/>
    <col min="3824" max="3824" width="11.8515625" style="0" customWidth="1"/>
    <col min="3825" max="3825" width="32.421875" style="0" customWidth="1"/>
    <col min="3826" max="3826" width="13.57421875" style="0" customWidth="1"/>
    <col min="3827" max="3827" width="12.7109375" style="0" customWidth="1"/>
    <col min="3828" max="3828" width="7.28125" style="0" customWidth="1"/>
    <col min="3829" max="3829" width="23.57421875" style="0" customWidth="1"/>
    <col min="3830" max="3830" width="26.00390625" style="0" customWidth="1"/>
    <col min="4079" max="4079" width="25.8515625" style="0" customWidth="1"/>
    <col min="4080" max="4080" width="11.8515625" style="0" customWidth="1"/>
    <col min="4081" max="4081" width="32.421875" style="0" customWidth="1"/>
    <col min="4082" max="4082" width="13.57421875" style="0" customWidth="1"/>
    <col min="4083" max="4083" width="12.7109375" style="0" customWidth="1"/>
    <col min="4084" max="4084" width="7.28125" style="0" customWidth="1"/>
    <col min="4085" max="4085" width="23.57421875" style="0" customWidth="1"/>
    <col min="4086" max="4086" width="26.00390625" style="0" customWidth="1"/>
    <col min="4335" max="4335" width="25.8515625" style="0" customWidth="1"/>
    <col min="4336" max="4336" width="11.8515625" style="0" customWidth="1"/>
    <col min="4337" max="4337" width="32.421875" style="0" customWidth="1"/>
    <col min="4338" max="4338" width="13.57421875" style="0" customWidth="1"/>
    <col min="4339" max="4339" width="12.7109375" style="0" customWidth="1"/>
    <col min="4340" max="4340" width="7.28125" style="0" customWidth="1"/>
    <col min="4341" max="4341" width="23.57421875" style="0" customWidth="1"/>
    <col min="4342" max="4342" width="26.00390625" style="0" customWidth="1"/>
    <col min="4591" max="4591" width="25.8515625" style="0" customWidth="1"/>
    <col min="4592" max="4592" width="11.8515625" style="0" customWidth="1"/>
    <col min="4593" max="4593" width="32.421875" style="0" customWidth="1"/>
    <col min="4594" max="4594" width="13.57421875" style="0" customWidth="1"/>
    <col min="4595" max="4595" width="12.7109375" style="0" customWidth="1"/>
    <col min="4596" max="4596" width="7.28125" style="0" customWidth="1"/>
    <col min="4597" max="4597" width="23.57421875" style="0" customWidth="1"/>
    <col min="4598" max="4598" width="26.00390625" style="0" customWidth="1"/>
    <col min="4847" max="4847" width="25.8515625" style="0" customWidth="1"/>
    <col min="4848" max="4848" width="11.8515625" style="0" customWidth="1"/>
    <col min="4849" max="4849" width="32.421875" style="0" customWidth="1"/>
    <col min="4850" max="4850" width="13.57421875" style="0" customWidth="1"/>
    <col min="4851" max="4851" width="12.7109375" style="0" customWidth="1"/>
    <col min="4852" max="4852" width="7.28125" style="0" customWidth="1"/>
    <col min="4853" max="4853" width="23.57421875" style="0" customWidth="1"/>
    <col min="4854" max="4854" width="26.00390625" style="0" customWidth="1"/>
    <col min="5103" max="5103" width="25.8515625" style="0" customWidth="1"/>
    <col min="5104" max="5104" width="11.8515625" style="0" customWidth="1"/>
    <col min="5105" max="5105" width="32.421875" style="0" customWidth="1"/>
    <col min="5106" max="5106" width="13.57421875" style="0" customWidth="1"/>
    <col min="5107" max="5107" width="12.7109375" style="0" customWidth="1"/>
    <col min="5108" max="5108" width="7.28125" style="0" customWidth="1"/>
    <col min="5109" max="5109" width="23.57421875" style="0" customWidth="1"/>
    <col min="5110" max="5110" width="26.00390625" style="0" customWidth="1"/>
    <col min="5359" max="5359" width="25.8515625" style="0" customWidth="1"/>
    <col min="5360" max="5360" width="11.8515625" style="0" customWidth="1"/>
    <col min="5361" max="5361" width="32.421875" style="0" customWidth="1"/>
    <col min="5362" max="5362" width="13.57421875" style="0" customWidth="1"/>
    <col min="5363" max="5363" width="12.7109375" style="0" customWidth="1"/>
    <col min="5364" max="5364" width="7.28125" style="0" customWidth="1"/>
    <col min="5365" max="5365" width="23.57421875" style="0" customWidth="1"/>
    <col min="5366" max="5366" width="26.00390625" style="0" customWidth="1"/>
    <col min="5615" max="5615" width="25.8515625" style="0" customWidth="1"/>
    <col min="5616" max="5616" width="11.8515625" style="0" customWidth="1"/>
    <col min="5617" max="5617" width="32.421875" style="0" customWidth="1"/>
    <col min="5618" max="5618" width="13.57421875" style="0" customWidth="1"/>
    <col min="5619" max="5619" width="12.7109375" style="0" customWidth="1"/>
    <col min="5620" max="5620" width="7.28125" style="0" customWidth="1"/>
    <col min="5621" max="5621" width="23.57421875" style="0" customWidth="1"/>
    <col min="5622" max="5622" width="26.00390625" style="0" customWidth="1"/>
    <col min="5871" max="5871" width="25.8515625" style="0" customWidth="1"/>
    <col min="5872" max="5872" width="11.8515625" style="0" customWidth="1"/>
    <col min="5873" max="5873" width="32.421875" style="0" customWidth="1"/>
    <col min="5874" max="5874" width="13.57421875" style="0" customWidth="1"/>
    <col min="5875" max="5875" width="12.7109375" style="0" customWidth="1"/>
    <col min="5876" max="5876" width="7.28125" style="0" customWidth="1"/>
    <col min="5877" max="5877" width="23.57421875" style="0" customWidth="1"/>
    <col min="5878" max="5878" width="26.00390625" style="0" customWidth="1"/>
    <col min="6127" max="6127" width="25.8515625" style="0" customWidth="1"/>
    <col min="6128" max="6128" width="11.8515625" style="0" customWidth="1"/>
    <col min="6129" max="6129" width="32.421875" style="0" customWidth="1"/>
    <col min="6130" max="6130" width="13.57421875" style="0" customWidth="1"/>
    <col min="6131" max="6131" width="12.7109375" style="0" customWidth="1"/>
    <col min="6132" max="6132" width="7.28125" style="0" customWidth="1"/>
    <col min="6133" max="6133" width="23.57421875" style="0" customWidth="1"/>
    <col min="6134" max="6134" width="26.00390625" style="0" customWidth="1"/>
    <col min="6383" max="6383" width="25.8515625" style="0" customWidth="1"/>
    <col min="6384" max="6384" width="11.8515625" style="0" customWidth="1"/>
    <col min="6385" max="6385" width="32.421875" style="0" customWidth="1"/>
    <col min="6386" max="6386" width="13.57421875" style="0" customWidth="1"/>
    <col min="6387" max="6387" width="12.7109375" style="0" customWidth="1"/>
    <col min="6388" max="6388" width="7.28125" style="0" customWidth="1"/>
    <col min="6389" max="6389" width="23.57421875" style="0" customWidth="1"/>
    <col min="6390" max="6390" width="26.00390625" style="0" customWidth="1"/>
    <col min="6639" max="6639" width="25.8515625" style="0" customWidth="1"/>
    <col min="6640" max="6640" width="11.8515625" style="0" customWidth="1"/>
    <col min="6641" max="6641" width="32.421875" style="0" customWidth="1"/>
    <col min="6642" max="6642" width="13.57421875" style="0" customWidth="1"/>
    <col min="6643" max="6643" width="12.7109375" style="0" customWidth="1"/>
    <col min="6644" max="6644" width="7.28125" style="0" customWidth="1"/>
    <col min="6645" max="6645" width="23.57421875" style="0" customWidth="1"/>
    <col min="6646" max="6646" width="26.00390625" style="0" customWidth="1"/>
    <col min="6895" max="6895" width="25.8515625" style="0" customWidth="1"/>
    <col min="6896" max="6896" width="11.8515625" style="0" customWidth="1"/>
    <col min="6897" max="6897" width="32.421875" style="0" customWidth="1"/>
    <col min="6898" max="6898" width="13.57421875" style="0" customWidth="1"/>
    <col min="6899" max="6899" width="12.7109375" style="0" customWidth="1"/>
    <col min="6900" max="6900" width="7.28125" style="0" customWidth="1"/>
    <col min="6901" max="6901" width="23.57421875" style="0" customWidth="1"/>
    <col min="6902" max="6902" width="26.00390625" style="0" customWidth="1"/>
    <col min="7151" max="7151" width="25.8515625" style="0" customWidth="1"/>
    <col min="7152" max="7152" width="11.8515625" style="0" customWidth="1"/>
    <col min="7153" max="7153" width="32.421875" style="0" customWidth="1"/>
    <col min="7154" max="7154" width="13.57421875" style="0" customWidth="1"/>
    <col min="7155" max="7155" width="12.7109375" style="0" customWidth="1"/>
    <col min="7156" max="7156" width="7.28125" style="0" customWidth="1"/>
    <col min="7157" max="7157" width="23.57421875" style="0" customWidth="1"/>
    <col min="7158" max="7158" width="26.00390625" style="0" customWidth="1"/>
    <col min="7407" max="7407" width="25.8515625" style="0" customWidth="1"/>
    <col min="7408" max="7408" width="11.8515625" style="0" customWidth="1"/>
    <col min="7409" max="7409" width="32.421875" style="0" customWidth="1"/>
    <col min="7410" max="7410" width="13.57421875" style="0" customWidth="1"/>
    <col min="7411" max="7411" width="12.7109375" style="0" customWidth="1"/>
    <col min="7412" max="7412" width="7.28125" style="0" customWidth="1"/>
    <col min="7413" max="7413" width="23.57421875" style="0" customWidth="1"/>
    <col min="7414" max="7414" width="26.00390625" style="0" customWidth="1"/>
    <col min="7663" max="7663" width="25.8515625" style="0" customWidth="1"/>
    <col min="7664" max="7664" width="11.8515625" style="0" customWidth="1"/>
    <col min="7665" max="7665" width="32.421875" style="0" customWidth="1"/>
    <col min="7666" max="7666" width="13.57421875" style="0" customWidth="1"/>
    <col min="7667" max="7667" width="12.7109375" style="0" customWidth="1"/>
    <col min="7668" max="7668" width="7.28125" style="0" customWidth="1"/>
    <col min="7669" max="7669" width="23.57421875" style="0" customWidth="1"/>
    <col min="7670" max="7670" width="26.00390625" style="0" customWidth="1"/>
    <col min="7919" max="7919" width="25.8515625" style="0" customWidth="1"/>
    <col min="7920" max="7920" width="11.8515625" style="0" customWidth="1"/>
    <col min="7921" max="7921" width="32.421875" style="0" customWidth="1"/>
    <col min="7922" max="7922" width="13.57421875" style="0" customWidth="1"/>
    <col min="7923" max="7923" width="12.7109375" style="0" customWidth="1"/>
    <col min="7924" max="7924" width="7.28125" style="0" customWidth="1"/>
    <col min="7925" max="7925" width="23.57421875" style="0" customWidth="1"/>
    <col min="7926" max="7926" width="26.00390625" style="0" customWidth="1"/>
    <col min="8175" max="8175" width="25.8515625" style="0" customWidth="1"/>
    <col min="8176" max="8176" width="11.8515625" style="0" customWidth="1"/>
    <col min="8177" max="8177" width="32.421875" style="0" customWidth="1"/>
    <col min="8178" max="8178" width="13.57421875" style="0" customWidth="1"/>
    <col min="8179" max="8179" width="12.7109375" style="0" customWidth="1"/>
    <col min="8180" max="8180" width="7.28125" style="0" customWidth="1"/>
    <col min="8181" max="8181" width="23.57421875" style="0" customWidth="1"/>
    <col min="8182" max="8182" width="26.00390625" style="0" customWidth="1"/>
    <col min="8431" max="8431" width="25.8515625" style="0" customWidth="1"/>
    <col min="8432" max="8432" width="11.8515625" style="0" customWidth="1"/>
    <col min="8433" max="8433" width="32.421875" style="0" customWidth="1"/>
    <col min="8434" max="8434" width="13.57421875" style="0" customWidth="1"/>
    <col min="8435" max="8435" width="12.7109375" style="0" customWidth="1"/>
    <col min="8436" max="8436" width="7.28125" style="0" customWidth="1"/>
    <col min="8437" max="8437" width="23.57421875" style="0" customWidth="1"/>
    <col min="8438" max="8438" width="26.00390625" style="0" customWidth="1"/>
    <col min="8687" max="8687" width="25.8515625" style="0" customWidth="1"/>
    <col min="8688" max="8688" width="11.8515625" style="0" customWidth="1"/>
    <col min="8689" max="8689" width="32.421875" style="0" customWidth="1"/>
    <col min="8690" max="8690" width="13.57421875" style="0" customWidth="1"/>
    <col min="8691" max="8691" width="12.7109375" style="0" customWidth="1"/>
    <col min="8692" max="8692" width="7.28125" style="0" customWidth="1"/>
    <col min="8693" max="8693" width="23.57421875" style="0" customWidth="1"/>
    <col min="8694" max="8694" width="26.00390625" style="0" customWidth="1"/>
    <col min="8943" max="8943" width="25.8515625" style="0" customWidth="1"/>
    <col min="8944" max="8944" width="11.8515625" style="0" customWidth="1"/>
    <col min="8945" max="8945" width="32.421875" style="0" customWidth="1"/>
    <col min="8946" max="8946" width="13.57421875" style="0" customWidth="1"/>
    <col min="8947" max="8947" width="12.7109375" style="0" customWidth="1"/>
    <col min="8948" max="8948" width="7.28125" style="0" customWidth="1"/>
    <col min="8949" max="8949" width="23.57421875" style="0" customWidth="1"/>
    <col min="8950" max="8950" width="26.00390625" style="0" customWidth="1"/>
    <col min="9199" max="9199" width="25.8515625" style="0" customWidth="1"/>
    <col min="9200" max="9200" width="11.8515625" style="0" customWidth="1"/>
    <col min="9201" max="9201" width="32.421875" style="0" customWidth="1"/>
    <col min="9202" max="9202" width="13.57421875" style="0" customWidth="1"/>
    <col min="9203" max="9203" width="12.7109375" style="0" customWidth="1"/>
    <col min="9204" max="9204" width="7.28125" style="0" customWidth="1"/>
    <col min="9205" max="9205" width="23.57421875" style="0" customWidth="1"/>
    <col min="9206" max="9206" width="26.00390625" style="0" customWidth="1"/>
    <col min="9455" max="9455" width="25.8515625" style="0" customWidth="1"/>
    <col min="9456" max="9456" width="11.8515625" style="0" customWidth="1"/>
    <col min="9457" max="9457" width="32.421875" style="0" customWidth="1"/>
    <col min="9458" max="9458" width="13.57421875" style="0" customWidth="1"/>
    <col min="9459" max="9459" width="12.7109375" style="0" customWidth="1"/>
    <col min="9460" max="9460" width="7.28125" style="0" customWidth="1"/>
    <col min="9461" max="9461" width="23.57421875" style="0" customWidth="1"/>
    <col min="9462" max="9462" width="26.00390625" style="0" customWidth="1"/>
    <col min="9711" max="9711" width="25.8515625" style="0" customWidth="1"/>
    <col min="9712" max="9712" width="11.8515625" style="0" customWidth="1"/>
    <col min="9713" max="9713" width="32.421875" style="0" customWidth="1"/>
    <col min="9714" max="9714" width="13.57421875" style="0" customWidth="1"/>
    <col min="9715" max="9715" width="12.7109375" style="0" customWidth="1"/>
    <col min="9716" max="9716" width="7.28125" style="0" customWidth="1"/>
    <col min="9717" max="9717" width="23.57421875" style="0" customWidth="1"/>
    <col min="9718" max="9718" width="26.00390625" style="0" customWidth="1"/>
    <col min="9967" max="9967" width="25.8515625" style="0" customWidth="1"/>
    <col min="9968" max="9968" width="11.8515625" style="0" customWidth="1"/>
    <col min="9969" max="9969" width="32.421875" style="0" customWidth="1"/>
    <col min="9970" max="9970" width="13.57421875" style="0" customWidth="1"/>
    <col min="9971" max="9971" width="12.7109375" style="0" customWidth="1"/>
    <col min="9972" max="9972" width="7.28125" style="0" customWidth="1"/>
    <col min="9973" max="9973" width="23.57421875" style="0" customWidth="1"/>
    <col min="9974" max="9974" width="26.00390625" style="0" customWidth="1"/>
    <col min="10223" max="10223" width="25.8515625" style="0" customWidth="1"/>
    <col min="10224" max="10224" width="11.8515625" style="0" customWidth="1"/>
    <col min="10225" max="10225" width="32.421875" style="0" customWidth="1"/>
    <col min="10226" max="10226" width="13.57421875" style="0" customWidth="1"/>
    <col min="10227" max="10227" width="12.7109375" style="0" customWidth="1"/>
    <col min="10228" max="10228" width="7.28125" style="0" customWidth="1"/>
    <col min="10229" max="10229" width="23.57421875" style="0" customWidth="1"/>
    <col min="10230" max="10230" width="26.00390625" style="0" customWidth="1"/>
    <col min="10479" max="10479" width="25.8515625" style="0" customWidth="1"/>
    <col min="10480" max="10480" width="11.8515625" style="0" customWidth="1"/>
    <col min="10481" max="10481" width="32.421875" style="0" customWidth="1"/>
    <col min="10482" max="10482" width="13.57421875" style="0" customWidth="1"/>
    <col min="10483" max="10483" width="12.7109375" style="0" customWidth="1"/>
    <col min="10484" max="10484" width="7.28125" style="0" customWidth="1"/>
    <col min="10485" max="10485" width="23.57421875" style="0" customWidth="1"/>
    <col min="10486" max="10486" width="26.00390625" style="0" customWidth="1"/>
    <col min="10735" max="10735" width="25.8515625" style="0" customWidth="1"/>
    <col min="10736" max="10736" width="11.8515625" style="0" customWidth="1"/>
    <col min="10737" max="10737" width="32.421875" style="0" customWidth="1"/>
    <col min="10738" max="10738" width="13.57421875" style="0" customWidth="1"/>
    <col min="10739" max="10739" width="12.7109375" style="0" customWidth="1"/>
    <col min="10740" max="10740" width="7.28125" style="0" customWidth="1"/>
    <col min="10741" max="10741" width="23.57421875" style="0" customWidth="1"/>
    <col min="10742" max="10742" width="26.00390625" style="0" customWidth="1"/>
    <col min="10991" max="10991" width="25.8515625" style="0" customWidth="1"/>
    <col min="10992" max="10992" width="11.8515625" style="0" customWidth="1"/>
    <col min="10993" max="10993" width="32.421875" style="0" customWidth="1"/>
    <col min="10994" max="10994" width="13.57421875" style="0" customWidth="1"/>
    <col min="10995" max="10995" width="12.7109375" style="0" customWidth="1"/>
    <col min="10996" max="10996" width="7.28125" style="0" customWidth="1"/>
    <col min="10997" max="10997" width="23.57421875" style="0" customWidth="1"/>
    <col min="10998" max="10998" width="26.00390625" style="0" customWidth="1"/>
    <col min="11247" max="11247" width="25.8515625" style="0" customWidth="1"/>
    <col min="11248" max="11248" width="11.8515625" style="0" customWidth="1"/>
    <col min="11249" max="11249" width="32.421875" style="0" customWidth="1"/>
    <col min="11250" max="11250" width="13.57421875" style="0" customWidth="1"/>
    <col min="11251" max="11251" width="12.7109375" style="0" customWidth="1"/>
    <col min="11252" max="11252" width="7.28125" style="0" customWidth="1"/>
    <col min="11253" max="11253" width="23.57421875" style="0" customWidth="1"/>
    <col min="11254" max="11254" width="26.00390625" style="0" customWidth="1"/>
    <col min="11503" max="11503" width="25.8515625" style="0" customWidth="1"/>
    <col min="11504" max="11504" width="11.8515625" style="0" customWidth="1"/>
    <col min="11505" max="11505" width="32.421875" style="0" customWidth="1"/>
    <col min="11506" max="11506" width="13.57421875" style="0" customWidth="1"/>
    <col min="11507" max="11507" width="12.7109375" style="0" customWidth="1"/>
    <col min="11508" max="11508" width="7.28125" style="0" customWidth="1"/>
    <col min="11509" max="11509" width="23.57421875" style="0" customWidth="1"/>
    <col min="11510" max="11510" width="26.00390625" style="0" customWidth="1"/>
    <col min="11759" max="11759" width="25.8515625" style="0" customWidth="1"/>
    <col min="11760" max="11760" width="11.8515625" style="0" customWidth="1"/>
    <col min="11761" max="11761" width="32.421875" style="0" customWidth="1"/>
    <col min="11762" max="11762" width="13.57421875" style="0" customWidth="1"/>
    <col min="11763" max="11763" width="12.7109375" style="0" customWidth="1"/>
    <col min="11764" max="11764" width="7.28125" style="0" customWidth="1"/>
    <col min="11765" max="11765" width="23.57421875" style="0" customWidth="1"/>
    <col min="11766" max="11766" width="26.00390625" style="0" customWidth="1"/>
    <col min="12015" max="12015" width="25.8515625" style="0" customWidth="1"/>
    <col min="12016" max="12016" width="11.8515625" style="0" customWidth="1"/>
    <col min="12017" max="12017" width="32.421875" style="0" customWidth="1"/>
    <col min="12018" max="12018" width="13.57421875" style="0" customWidth="1"/>
    <col min="12019" max="12019" width="12.7109375" style="0" customWidth="1"/>
    <col min="12020" max="12020" width="7.28125" style="0" customWidth="1"/>
    <col min="12021" max="12021" width="23.57421875" style="0" customWidth="1"/>
    <col min="12022" max="12022" width="26.00390625" style="0" customWidth="1"/>
    <col min="12271" max="12271" width="25.8515625" style="0" customWidth="1"/>
    <col min="12272" max="12272" width="11.8515625" style="0" customWidth="1"/>
    <col min="12273" max="12273" width="32.421875" style="0" customWidth="1"/>
    <col min="12274" max="12274" width="13.57421875" style="0" customWidth="1"/>
    <col min="12275" max="12275" width="12.7109375" style="0" customWidth="1"/>
    <col min="12276" max="12276" width="7.28125" style="0" customWidth="1"/>
    <col min="12277" max="12277" width="23.57421875" style="0" customWidth="1"/>
    <col min="12278" max="12278" width="26.00390625" style="0" customWidth="1"/>
    <col min="12527" max="12527" width="25.8515625" style="0" customWidth="1"/>
    <col min="12528" max="12528" width="11.8515625" style="0" customWidth="1"/>
    <col min="12529" max="12529" width="32.421875" style="0" customWidth="1"/>
    <col min="12530" max="12530" width="13.57421875" style="0" customWidth="1"/>
    <col min="12531" max="12531" width="12.7109375" style="0" customWidth="1"/>
    <col min="12532" max="12532" width="7.28125" style="0" customWidth="1"/>
    <col min="12533" max="12533" width="23.57421875" style="0" customWidth="1"/>
    <col min="12534" max="12534" width="26.00390625" style="0" customWidth="1"/>
    <col min="12783" max="12783" width="25.8515625" style="0" customWidth="1"/>
    <col min="12784" max="12784" width="11.8515625" style="0" customWidth="1"/>
    <col min="12785" max="12785" width="32.421875" style="0" customWidth="1"/>
    <col min="12786" max="12786" width="13.57421875" style="0" customWidth="1"/>
    <col min="12787" max="12787" width="12.7109375" style="0" customWidth="1"/>
    <col min="12788" max="12788" width="7.28125" style="0" customWidth="1"/>
    <col min="12789" max="12789" width="23.57421875" style="0" customWidth="1"/>
    <col min="12790" max="12790" width="26.00390625" style="0" customWidth="1"/>
    <col min="13039" max="13039" width="25.8515625" style="0" customWidth="1"/>
    <col min="13040" max="13040" width="11.8515625" style="0" customWidth="1"/>
    <col min="13041" max="13041" width="32.421875" style="0" customWidth="1"/>
    <col min="13042" max="13042" width="13.57421875" style="0" customWidth="1"/>
    <col min="13043" max="13043" width="12.7109375" style="0" customWidth="1"/>
    <col min="13044" max="13044" width="7.28125" style="0" customWidth="1"/>
    <col min="13045" max="13045" width="23.57421875" style="0" customWidth="1"/>
    <col min="13046" max="13046" width="26.00390625" style="0" customWidth="1"/>
    <col min="13295" max="13295" width="25.8515625" style="0" customWidth="1"/>
    <col min="13296" max="13296" width="11.8515625" style="0" customWidth="1"/>
    <col min="13297" max="13297" width="32.421875" style="0" customWidth="1"/>
    <col min="13298" max="13298" width="13.57421875" style="0" customWidth="1"/>
    <col min="13299" max="13299" width="12.7109375" style="0" customWidth="1"/>
    <col min="13300" max="13300" width="7.28125" style="0" customWidth="1"/>
    <col min="13301" max="13301" width="23.57421875" style="0" customWidth="1"/>
    <col min="13302" max="13302" width="26.00390625" style="0" customWidth="1"/>
    <col min="13551" max="13551" width="25.8515625" style="0" customWidth="1"/>
    <col min="13552" max="13552" width="11.8515625" style="0" customWidth="1"/>
    <col min="13553" max="13553" width="32.421875" style="0" customWidth="1"/>
    <col min="13554" max="13554" width="13.57421875" style="0" customWidth="1"/>
    <col min="13555" max="13555" width="12.7109375" style="0" customWidth="1"/>
    <col min="13556" max="13556" width="7.28125" style="0" customWidth="1"/>
    <col min="13557" max="13557" width="23.57421875" style="0" customWidth="1"/>
    <col min="13558" max="13558" width="26.00390625" style="0" customWidth="1"/>
    <col min="13807" max="13807" width="25.8515625" style="0" customWidth="1"/>
    <col min="13808" max="13808" width="11.8515625" style="0" customWidth="1"/>
    <col min="13809" max="13809" width="32.421875" style="0" customWidth="1"/>
    <col min="13810" max="13810" width="13.57421875" style="0" customWidth="1"/>
    <col min="13811" max="13811" width="12.7109375" style="0" customWidth="1"/>
    <col min="13812" max="13812" width="7.28125" style="0" customWidth="1"/>
    <col min="13813" max="13813" width="23.57421875" style="0" customWidth="1"/>
    <col min="13814" max="13814" width="26.00390625" style="0" customWidth="1"/>
    <col min="14063" max="14063" width="25.8515625" style="0" customWidth="1"/>
    <col min="14064" max="14064" width="11.8515625" style="0" customWidth="1"/>
    <col min="14065" max="14065" width="32.421875" style="0" customWidth="1"/>
    <col min="14066" max="14066" width="13.57421875" style="0" customWidth="1"/>
    <col min="14067" max="14067" width="12.7109375" style="0" customWidth="1"/>
    <col min="14068" max="14068" width="7.28125" style="0" customWidth="1"/>
    <col min="14069" max="14069" width="23.57421875" style="0" customWidth="1"/>
    <col min="14070" max="14070" width="26.00390625" style="0" customWidth="1"/>
    <col min="14319" max="14319" width="25.8515625" style="0" customWidth="1"/>
    <col min="14320" max="14320" width="11.8515625" style="0" customWidth="1"/>
    <col min="14321" max="14321" width="32.421875" style="0" customWidth="1"/>
    <col min="14322" max="14322" width="13.57421875" style="0" customWidth="1"/>
    <col min="14323" max="14323" width="12.7109375" style="0" customWidth="1"/>
    <col min="14324" max="14324" width="7.28125" style="0" customWidth="1"/>
    <col min="14325" max="14325" width="23.57421875" style="0" customWidth="1"/>
    <col min="14326" max="14326" width="26.00390625" style="0" customWidth="1"/>
    <col min="14575" max="14575" width="25.8515625" style="0" customWidth="1"/>
    <col min="14576" max="14576" width="11.8515625" style="0" customWidth="1"/>
    <col min="14577" max="14577" width="32.421875" style="0" customWidth="1"/>
    <col min="14578" max="14578" width="13.57421875" style="0" customWidth="1"/>
    <col min="14579" max="14579" width="12.7109375" style="0" customWidth="1"/>
    <col min="14580" max="14580" width="7.28125" style="0" customWidth="1"/>
    <col min="14581" max="14581" width="23.57421875" style="0" customWidth="1"/>
    <col min="14582" max="14582" width="26.00390625" style="0" customWidth="1"/>
    <col min="14831" max="14831" width="25.8515625" style="0" customWidth="1"/>
    <col min="14832" max="14832" width="11.8515625" style="0" customWidth="1"/>
    <col min="14833" max="14833" width="32.421875" style="0" customWidth="1"/>
    <col min="14834" max="14834" width="13.57421875" style="0" customWidth="1"/>
    <col min="14835" max="14835" width="12.7109375" style="0" customWidth="1"/>
    <col min="14836" max="14836" width="7.28125" style="0" customWidth="1"/>
    <col min="14837" max="14837" width="23.57421875" style="0" customWidth="1"/>
    <col min="14838" max="14838" width="26.00390625" style="0" customWidth="1"/>
    <col min="15087" max="15087" width="25.8515625" style="0" customWidth="1"/>
    <col min="15088" max="15088" width="11.8515625" style="0" customWidth="1"/>
    <col min="15089" max="15089" width="32.421875" style="0" customWidth="1"/>
    <col min="15090" max="15090" width="13.57421875" style="0" customWidth="1"/>
    <col min="15091" max="15091" width="12.7109375" style="0" customWidth="1"/>
    <col min="15092" max="15092" width="7.28125" style="0" customWidth="1"/>
    <col min="15093" max="15093" width="23.57421875" style="0" customWidth="1"/>
    <col min="15094" max="15094" width="26.00390625" style="0" customWidth="1"/>
    <col min="15343" max="15343" width="25.8515625" style="0" customWidth="1"/>
    <col min="15344" max="15344" width="11.8515625" style="0" customWidth="1"/>
    <col min="15345" max="15345" width="32.421875" style="0" customWidth="1"/>
    <col min="15346" max="15346" width="13.57421875" style="0" customWidth="1"/>
    <col min="15347" max="15347" width="12.7109375" style="0" customWidth="1"/>
    <col min="15348" max="15348" width="7.28125" style="0" customWidth="1"/>
    <col min="15349" max="15349" width="23.57421875" style="0" customWidth="1"/>
    <col min="15350" max="15350" width="26.00390625" style="0" customWidth="1"/>
    <col min="15599" max="15599" width="25.8515625" style="0" customWidth="1"/>
    <col min="15600" max="15600" width="11.8515625" style="0" customWidth="1"/>
    <col min="15601" max="15601" width="32.421875" style="0" customWidth="1"/>
    <col min="15602" max="15602" width="13.57421875" style="0" customWidth="1"/>
    <col min="15603" max="15603" width="12.7109375" style="0" customWidth="1"/>
    <col min="15604" max="15604" width="7.28125" style="0" customWidth="1"/>
    <col min="15605" max="15605" width="23.57421875" style="0" customWidth="1"/>
    <col min="15606" max="15606" width="26.00390625" style="0" customWidth="1"/>
    <col min="15855" max="15855" width="25.8515625" style="0" customWidth="1"/>
    <col min="15856" max="15856" width="11.8515625" style="0" customWidth="1"/>
    <col min="15857" max="15857" width="32.421875" style="0" customWidth="1"/>
    <col min="15858" max="15858" width="13.57421875" style="0" customWidth="1"/>
    <col min="15859" max="15859" width="12.7109375" style="0" customWidth="1"/>
    <col min="15860" max="15860" width="7.28125" style="0" customWidth="1"/>
    <col min="15861" max="15861" width="23.57421875" style="0" customWidth="1"/>
    <col min="15862" max="15862" width="26.00390625" style="0" customWidth="1"/>
    <col min="16111" max="16111" width="25.8515625" style="0" customWidth="1"/>
    <col min="16112" max="16112" width="11.8515625" style="0" customWidth="1"/>
    <col min="16113" max="16113" width="32.421875" style="0" customWidth="1"/>
    <col min="16114" max="16114" width="13.57421875" style="0" customWidth="1"/>
    <col min="16115" max="16115" width="12.7109375" style="0" customWidth="1"/>
    <col min="16116" max="16116" width="7.28125" style="0" customWidth="1"/>
    <col min="16117" max="16117" width="23.57421875" style="0" customWidth="1"/>
    <col min="16118" max="16118" width="26.00390625" style="0" customWidth="1"/>
  </cols>
  <sheetData>
    <row r="1" spans="1:7" ht="27" customHeight="1">
      <c r="A1" s="31"/>
      <c r="B1" s="22" t="s">
        <v>68</v>
      </c>
      <c r="C1" s="22" t="s">
        <v>69</v>
      </c>
      <c r="D1" s="22"/>
      <c r="E1" s="23" t="s">
        <v>70</v>
      </c>
      <c r="F1" s="35" t="s">
        <v>71</v>
      </c>
      <c r="G1" s="36"/>
    </row>
    <row r="2" spans="1:7" ht="24.75" customHeight="1">
      <c r="A2" s="52" t="s">
        <v>73</v>
      </c>
      <c r="B2" s="28">
        <v>524</v>
      </c>
      <c r="C2" s="27" t="s">
        <v>107</v>
      </c>
      <c r="D2" s="57" t="s">
        <v>122</v>
      </c>
      <c r="E2" s="67">
        <v>16622.69</v>
      </c>
      <c r="F2" s="49">
        <v>39115</v>
      </c>
      <c r="G2" s="37" t="s">
        <v>90</v>
      </c>
    </row>
    <row r="3" spans="1:7" ht="23.25" customHeight="1">
      <c r="A3" s="52" t="s">
        <v>73</v>
      </c>
      <c r="B3" s="28" t="s">
        <v>72</v>
      </c>
      <c r="C3" s="51" t="s">
        <v>162</v>
      </c>
      <c r="D3" s="57" t="s">
        <v>63</v>
      </c>
      <c r="E3" s="67">
        <v>823.61</v>
      </c>
      <c r="F3" s="49" t="s">
        <v>199</v>
      </c>
      <c r="G3" s="37" t="s">
        <v>90</v>
      </c>
    </row>
    <row r="4" spans="1:7" ht="23.25" customHeight="1">
      <c r="A4" s="52" t="s">
        <v>73</v>
      </c>
      <c r="B4" s="28" t="s">
        <v>72</v>
      </c>
      <c r="C4" s="51" t="s">
        <v>162</v>
      </c>
      <c r="D4" s="57" t="s">
        <v>63</v>
      </c>
      <c r="E4" s="67">
        <v>265.68</v>
      </c>
      <c r="F4" s="49" t="s">
        <v>199</v>
      </c>
      <c r="G4" s="37" t="s">
        <v>90</v>
      </c>
    </row>
    <row r="5" spans="1:7" ht="23.25" customHeight="1">
      <c r="A5" s="52" t="s">
        <v>73</v>
      </c>
      <c r="B5" s="28">
        <v>84</v>
      </c>
      <c r="C5" s="51" t="s">
        <v>173</v>
      </c>
      <c r="D5" s="57" t="s">
        <v>174</v>
      </c>
      <c r="E5" s="67">
        <v>5056.55</v>
      </c>
      <c r="F5" s="49">
        <v>39115</v>
      </c>
      <c r="G5" s="37" t="s">
        <v>90</v>
      </c>
    </row>
    <row r="6" spans="1:7" ht="23.25" customHeight="1">
      <c r="A6" s="52" t="s">
        <v>73</v>
      </c>
      <c r="B6" s="28" t="s">
        <v>72</v>
      </c>
      <c r="C6" s="51" t="s">
        <v>162</v>
      </c>
      <c r="D6" s="57" t="s">
        <v>63</v>
      </c>
      <c r="E6" s="67">
        <v>250.54</v>
      </c>
      <c r="F6" s="49" t="s">
        <v>199</v>
      </c>
      <c r="G6" s="37" t="s">
        <v>90</v>
      </c>
    </row>
    <row r="7" spans="1:7" ht="23.25" customHeight="1">
      <c r="A7" s="52" t="s">
        <v>73</v>
      </c>
      <c r="B7" s="28" t="s">
        <v>72</v>
      </c>
      <c r="C7" s="51" t="s">
        <v>162</v>
      </c>
      <c r="D7" s="57" t="s">
        <v>63</v>
      </c>
      <c r="E7" s="67">
        <v>80.82</v>
      </c>
      <c r="F7" s="49" t="s">
        <v>199</v>
      </c>
      <c r="G7" s="37" t="s">
        <v>90</v>
      </c>
    </row>
    <row r="8" spans="1:7" ht="23.25" customHeight="1">
      <c r="A8" s="52" t="s">
        <v>79</v>
      </c>
      <c r="B8" s="28">
        <v>4437</v>
      </c>
      <c r="C8" s="27" t="s">
        <v>106</v>
      </c>
      <c r="D8" s="57" t="s">
        <v>123</v>
      </c>
      <c r="E8" s="68">
        <v>7946.82</v>
      </c>
      <c r="F8" s="49">
        <v>39115</v>
      </c>
      <c r="G8" s="37" t="s">
        <v>90</v>
      </c>
    </row>
    <row r="9" spans="1:7" ht="23.25" customHeight="1">
      <c r="A9" s="52" t="s">
        <v>79</v>
      </c>
      <c r="B9" s="28">
        <v>4443</v>
      </c>
      <c r="C9" s="27" t="s">
        <v>106</v>
      </c>
      <c r="D9" s="57" t="s">
        <v>123</v>
      </c>
      <c r="E9" s="68">
        <v>1402.5</v>
      </c>
      <c r="F9" s="49">
        <v>39115</v>
      </c>
      <c r="G9" s="37" t="s">
        <v>90</v>
      </c>
    </row>
    <row r="10" spans="1:7" ht="23.25" customHeight="1">
      <c r="A10" s="52" t="s">
        <v>79</v>
      </c>
      <c r="B10" s="28">
        <v>4441</v>
      </c>
      <c r="C10" s="27" t="s">
        <v>106</v>
      </c>
      <c r="D10" s="57" t="s">
        <v>123</v>
      </c>
      <c r="E10" s="68">
        <v>2103.75</v>
      </c>
      <c r="F10" s="49">
        <v>39115</v>
      </c>
      <c r="G10" s="37" t="s">
        <v>90</v>
      </c>
    </row>
    <row r="11" spans="1:7" ht="23.25" customHeight="1">
      <c r="A11" s="52" t="s">
        <v>80</v>
      </c>
      <c r="B11" s="28">
        <v>4969</v>
      </c>
      <c r="C11" s="51" t="s">
        <v>81</v>
      </c>
      <c r="D11" s="58" t="s">
        <v>124</v>
      </c>
      <c r="E11" s="68">
        <v>7845.82</v>
      </c>
      <c r="F11" s="49">
        <v>39115</v>
      </c>
      <c r="G11" s="37" t="s">
        <v>90</v>
      </c>
    </row>
    <row r="12" spans="1:7" ht="23.25" customHeight="1">
      <c r="A12" s="52" t="s">
        <v>80</v>
      </c>
      <c r="B12" s="28" t="s">
        <v>72</v>
      </c>
      <c r="C12" s="51" t="s">
        <v>162</v>
      </c>
      <c r="D12" s="57" t="s">
        <v>63</v>
      </c>
      <c r="E12" s="68">
        <v>388.74</v>
      </c>
      <c r="F12" s="49" t="s">
        <v>199</v>
      </c>
      <c r="G12" s="37" t="s">
        <v>90</v>
      </c>
    </row>
    <row r="13" spans="1:7" ht="23.25" customHeight="1">
      <c r="A13" s="52" t="s">
        <v>80</v>
      </c>
      <c r="B13" s="28" t="s">
        <v>72</v>
      </c>
      <c r="C13" s="51" t="s">
        <v>162</v>
      </c>
      <c r="D13" s="57" t="s">
        <v>63</v>
      </c>
      <c r="E13" s="68">
        <v>125.4</v>
      </c>
      <c r="F13" s="49" t="s">
        <v>199</v>
      </c>
      <c r="G13" s="37" t="s">
        <v>90</v>
      </c>
    </row>
    <row r="14" spans="1:7" ht="23.25" customHeight="1">
      <c r="A14" s="52" t="s">
        <v>80</v>
      </c>
      <c r="B14" s="28">
        <v>4972</v>
      </c>
      <c r="C14" s="51" t="s">
        <v>81</v>
      </c>
      <c r="D14" s="58" t="s">
        <v>124</v>
      </c>
      <c r="E14" s="68">
        <v>517.56</v>
      </c>
      <c r="F14" s="49">
        <v>39115</v>
      </c>
      <c r="G14" s="37" t="s">
        <v>90</v>
      </c>
    </row>
    <row r="15" spans="1:7" ht="23.25" customHeight="1">
      <c r="A15" s="52" t="s">
        <v>80</v>
      </c>
      <c r="B15" s="28" t="s">
        <v>72</v>
      </c>
      <c r="C15" s="51" t="s">
        <v>162</v>
      </c>
      <c r="D15" s="57" t="s">
        <v>63</v>
      </c>
      <c r="E15" s="68">
        <v>25.63</v>
      </c>
      <c r="F15" s="49" t="s">
        <v>199</v>
      </c>
      <c r="G15" s="37" t="s">
        <v>90</v>
      </c>
    </row>
    <row r="16" spans="1:7" ht="23.25" customHeight="1">
      <c r="A16" s="52" t="s">
        <v>80</v>
      </c>
      <c r="B16" s="28" t="s">
        <v>72</v>
      </c>
      <c r="C16" s="51" t="s">
        <v>162</v>
      </c>
      <c r="D16" s="57" t="s">
        <v>63</v>
      </c>
      <c r="E16" s="68">
        <v>8.27</v>
      </c>
      <c r="F16" s="49" t="s">
        <v>199</v>
      </c>
      <c r="G16" s="37" t="s">
        <v>90</v>
      </c>
    </row>
    <row r="17" spans="1:7" ht="23.25" customHeight="1">
      <c r="A17" s="52" t="s">
        <v>80</v>
      </c>
      <c r="B17" s="28">
        <v>4971</v>
      </c>
      <c r="C17" s="51" t="s">
        <v>81</v>
      </c>
      <c r="D17" s="58" t="s">
        <v>124</v>
      </c>
      <c r="E17" s="68">
        <v>739.35</v>
      </c>
      <c r="F17" s="49">
        <v>39115</v>
      </c>
      <c r="G17" s="37" t="s">
        <v>90</v>
      </c>
    </row>
    <row r="18" spans="1:7" ht="23.25" customHeight="1">
      <c r="A18" s="52" t="s">
        <v>80</v>
      </c>
      <c r="B18" s="28" t="s">
        <v>72</v>
      </c>
      <c r="C18" s="51" t="s">
        <v>162</v>
      </c>
      <c r="D18" s="57" t="s">
        <v>63</v>
      </c>
      <c r="E18" s="68">
        <v>36.63</v>
      </c>
      <c r="F18" s="49" t="s">
        <v>199</v>
      </c>
      <c r="G18" s="37" t="s">
        <v>90</v>
      </c>
    </row>
    <row r="19" spans="1:7" ht="23.25" customHeight="1">
      <c r="A19" s="52" t="s">
        <v>80</v>
      </c>
      <c r="B19" s="28" t="s">
        <v>72</v>
      </c>
      <c r="C19" s="51" t="s">
        <v>162</v>
      </c>
      <c r="D19" s="57" t="s">
        <v>63</v>
      </c>
      <c r="E19" s="68">
        <v>11.82</v>
      </c>
      <c r="F19" s="49" t="s">
        <v>199</v>
      </c>
      <c r="G19" s="37" t="s">
        <v>90</v>
      </c>
    </row>
    <row r="20" spans="1:7" ht="23.25" customHeight="1">
      <c r="A20" s="29" t="s">
        <v>82</v>
      </c>
      <c r="B20" s="28">
        <v>77</v>
      </c>
      <c r="C20" s="51" t="s">
        <v>108</v>
      </c>
      <c r="D20" s="58" t="s">
        <v>125</v>
      </c>
      <c r="E20" s="68">
        <v>4648.7</v>
      </c>
      <c r="F20" s="49">
        <v>670425</v>
      </c>
      <c r="G20" s="37" t="s">
        <v>90</v>
      </c>
    </row>
    <row r="21" spans="1:7" ht="23.25" customHeight="1">
      <c r="A21" s="29" t="s">
        <v>82</v>
      </c>
      <c r="B21" s="28" t="s">
        <v>72</v>
      </c>
      <c r="C21" s="51" t="s">
        <v>162</v>
      </c>
      <c r="D21" s="57" t="s">
        <v>63</v>
      </c>
      <c r="E21" s="68">
        <v>230.33</v>
      </c>
      <c r="F21" s="49" t="s">
        <v>199</v>
      </c>
      <c r="G21" s="37" t="s">
        <v>90</v>
      </c>
    </row>
    <row r="22" spans="1:7" ht="23.25" customHeight="1">
      <c r="A22" s="29" t="s">
        <v>82</v>
      </c>
      <c r="B22" s="28" t="s">
        <v>72</v>
      </c>
      <c r="C22" s="51" t="s">
        <v>162</v>
      </c>
      <c r="D22" s="57" t="s">
        <v>63</v>
      </c>
      <c r="E22" s="68">
        <v>74.3</v>
      </c>
      <c r="F22" s="49" t="s">
        <v>199</v>
      </c>
      <c r="G22" s="37" t="s">
        <v>90</v>
      </c>
    </row>
    <row r="23" spans="1:7" ht="23.25" customHeight="1">
      <c r="A23" s="29" t="s">
        <v>84</v>
      </c>
      <c r="B23" s="28">
        <v>110</v>
      </c>
      <c r="C23" s="51" t="s">
        <v>172</v>
      </c>
      <c r="D23" s="58" t="s">
        <v>163</v>
      </c>
      <c r="E23" s="67">
        <v>5745.77</v>
      </c>
      <c r="F23" s="49">
        <v>39115</v>
      </c>
      <c r="G23" s="37" t="s">
        <v>90</v>
      </c>
    </row>
    <row r="24" spans="1:7" ht="27" customHeight="1">
      <c r="A24" s="29" t="s">
        <v>84</v>
      </c>
      <c r="B24" s="28">
        <v>112</v>
      </c>
      <c r="C24" s="51" t="s">
        <v>172</v>
      </c>
      <c r="D24" s="58" t="s">
        <v>163</v>
      </c>
      <c r="E24" s="67">
        <v>1303.05</v>
      </c>
      <c r="F24" s="49">
        <v>39115</v>
      </c>
      <c r="G24" s="37" t="s">
        <v>90</v>
      </c>
    </row>
    <row r="25" spans="1:7" ht="23.25" customHeight="1">
      <c r="A25" s="29" t="s">
        <v>96</v>
      </c>
      <c r="B25" s="28">
        <v>841</v>
      </c>
      <c r="C25" s="51" t="s">
        <v>118</v>
      </c>
      <c r="D25" s="58" t="s">
        <v>126</v>
      </c>
      <c r="E25" s="67">
        <v>10556.5</v>
      </c>
      <c r="F25" s="49">
        <v>39115</v>
      </c>
      <c r="G25" s="37" t="s">
        <v>90</v>
      </c>
    </row>
    <row r="26" spans="1:7" ht="23.25" customHeight="1">
      <c r="A26" s="29" t="s">
        <v>96</v>
      </c>
      <c r="B26" s="28" t="s">
        <v>72</v>
      </c>
      <c r="C26" s="51" t="s">
        <v>162</v>
      </c>
      <c r="D26" s="57" t="s">
        <v>63</v>
      </c>
      <c r="E26" s="67">
        <v>523.04</v>
      </c>
      <c r="F26" s="49" t="s">
        <v>199</v>
      </c>
      <c r="G26" s="37" t="s">
        <v>90</v>
      </c>
    </row>
    <row r="27" spans="1:7" ht="24" customHeight="1">
      <c r="A27" s="29" t="s">
        <v>96</v>
      </c>
      <c r="B27" s="28" t="s">
        <v>72</v>
      </c>
      <c r="C27" s="51" t="s">
        <v>162</v>
      </c>
      <c r="D27" s="57" t="s">
        <v>63</v>
      </c>
      <c r="E27" s="67">
        <v>168.72</v>
      </c>
      <c r="F27" s="49" t="s">
        <v>199</v>
      </c>
      <c r="G27" s="37" t="s">
        <v>90</v>
      </c>
    </row>
    <row r="28" spans="1:7" ht="24" customHeight="1">
      <c r="A28" s="29" t="s">
        <v>142</v>
      </c>
      <c r="B28" s="28">
        <v>121</v>
      </c>
      <c r="C28" s="51" t="s">
        <v>144</v>
      </c>
      <c r="D28" s="58" t="s">
        <v>143</v>
      </c>
      <c r="E28" s="67">
        <v>1391.25</v>
      </c>
      <c r="F28" s="49">
        <v>39115</v>
      </c>
      <c r="G28" s="37" t="s">
        <v>90</v>
      </c>
    </row>
    <row r="29" spans="1:7" ht="24" customHeight="1">
      <c r="A29" s="29" t="s">
        <v>113</v>
      </c>
      <c r="B29" s="28">
        <v>160</v>
      </c>
      <c r="C29" s="51" t="s">
        <v>114</v>
      </c>
      <c r="D29" s="58" t="s">
        <v>127</v>
      </c>
      <c r="E29" s="67">
        <v>3335.83</v>
      </c>
      <c r="F29" s="49">
        <v>39115</v>
      </c>
      <c r="G29" s="37" t="s">
        <v>90</v>
      </c>
    </row>
    <row r="30" spans="1:7" ht="24" customHeight="1">
      <c r="A30" s="29" t="s">
        <v>113</v>
      </c>
      <c r="B30" s="28" t="s">
        <v>72</v>
      </c>
      <c r="C30" s="51" t="s">
        <v>162</v>
      </c>
      <c r="D30" s="57" t="s">
        <v>63</v>
      </c>
      <c r="E30" s="67">
        <v>165.27</v>
      </c>
      <c r="F30" s="49" t="s">
        <v>199</v>
      </c>
      <c r="G30" s="37" t="s">
        <v>90</v>
      </c>
    </row>
    <row r="31" spans="1:7" ht="24" customHeight="1">
      <c r="A31" s="29" t="s">
        <v>113</v>
      </c>
      <c r="B31" s="28" t="s">
        <v>72</v>
      </c>
      <c r="C31" s="51" t="s">
        <v>162</v>
      </c>
      <c r="D31" s="57" t="s">
        <v>63</v>
      </c>
      <c r="E31" s="67">
        <v>53.32</v>
      </c>
      <c r="F31" s="49" t="s">
        <v>199</v>
      </c>
      <c r="G31" s="37" t="s">
        <v>90</v>
      </c>
    </row>
    <row r="32" spans="1:7" ht="24" customHeight="1">
      <c r="A32" s="29" t="s">
        <v>176</v>
      </c>
      <c r="B32" s="28">
        <v>891</v>
      </c>
      <c r="C32" s="51" t="s">
        <v>177</v>
      </c>
      <c r="D32" s="57" t="s">
        <v>178</v>
      </c>
      <c r="E32" s="67">
        <v>1478.13</v>
      </c>
      <c r="F32" s="49">
        <v>395261</v>
      </c>
      <c r="G32" s="37" t="s">
        <v>90</v>
      </c>
    </row>
    <row r="33" spans="1:7" ht="24" customHeight="1">
      <c r="A33" s="29" t="s">
        <v>176</v>
      </c>
      <c r="B33" s="28" t="s">
        <v>72</v>
      </c>
      <c r="C33" s="51" t="s">
        <v>162</v>
      </c>
      <c r="D33" s="57" t="s">
        <v>63</v>
      </c>
      <c r="E33" s="67">
        <v>73.24</v>
      </c>
      <c r="F33" s="49" t="s">
        <v>199</v>
      </c>
      <c r="G33" s="37" t="s">
        <v>90</v>
      </c>
    </row>
    <row r="34" spans="1:7" ht="24" customHeight="1">
      <c r="A34" s="29" t="s">
        <v>176</v>
      </c>
      <c r="B34" s="28" t="s">
        <v>72</v>
      </c>
      <c r="C34" s="51" t="s">
        <v>162</v>
      </c>
      <c r="D34" s="57" t="s">
        <v>63</v>
      </c>
      <c r="E34" s="67">
        <v>23.63</v>
      </c>
      <c r="F34" s="49" t="s">
        <v>199</v>
      </c>
      <c r="G34" s="37" t="s">
        <v>90</v>
      </c>
    </row>
    <row r="35" spans="1:7" ht="21.75" customHeight="1">
      <c r="A35" s="32"/>
      <c r="B35" s="39"/>
      <c r="C35" s="33"/>
      <c r="D35" s="59"/>
      <c r="E35" s="70">
        <f>SUM(E2:E34)</f>
        <v>74023.26000000001</v>
      </c>
      <c r="F35" s="40"/>
      <c r="G35" s="40"/>
    </row>
    <row r="36" spans="1:7" ht="23.25" customHeight="1">
      <c r="A36" s="52" t="s">
        <v>153</v>
      </c>
      <c r="B36" s="28">
        <v>4448</v>
      </c>
      <c r="C36" s="27" t="s">
        <v>106</v>
      </c>
      <c r="D36" s="57" t="s">
        <v>123</v>
      </c>
      <c r="E36" s="67">
        <v>754.84</v>
      </c>
      <c r="F36" s="28">
        <v>39114</v>
      </c>
      <c r="G36" s="37" t="s">
        <v>165</v>
      </c>
    </row>
    <row r="37" spans="1:7" ht="25.5" customHeight="1">
      <c r="A37" s="29" t="s">
        <v>83</v>
      </c>
      <c r="B37" s="28" t="s">
        <v>117</v>
      </c>
      <c r="C37" s="51" t="s">
        <v>138</v>
      </c>
      <c r="D37" s="58" t="s">
        <v>128</v>
      </c>
      <c r="E37" s="67">
        <v>555.18</v>
      </c>
      <c r="F37" s="28">
        <v>1902</v>
      </c>
      <c r="G37" s="37" t="s">
        <v>165</v>
      </c>
    </row>
    <row r="38" spans="1:7" ht="25.5" customHeight="1">
      <c r="A38" s="29" t="s">
        <v>181</v>
      </c>
      <c r="B38" s="28">
        <v>10822</v>
      </c>
      <c r="C38" s="51" t="s">
        <v>253</v>
      </c>
      <c r="D38" s="58" t="s">
        <v>133</v>
      </c>
      <c r="E38" s="67">
        <v>2096.13</v>
      </c>
      <c r="F38" s="87">
        <v>1914</v>
      </c>
      <c r="G38" s="37" t="s">
        <v>165</v>
      </c>
    </row>
    <row r="39" spans="1:7" ht="25.5" customHeight="1">
      <c r="A39" s="29" t="s">
        <v>181</v>
      </c>
      <c r="B39" s="28">
        <v>10806</v>
      </c>
      <c r="C39" s="51" t="s">
        <v>253</v>
      </c>
      <c r="D39" s="58" t="s">
        <v>133</v>
      </c>
      <c r="E39" s="67">
        <v>2096.13</v>
      </c>
      <c r="F39" s="87">
        <v>1913</v>
      </c>
      <c r="G39" s="37" t="s">
        <v>165</v>
      </c>
    </row>
    <row r="40" spans="1:7" ht="17.1" customHeight="1">
      <c r="A40" s="45"/>
      <c r="B40" s="46"/>
      <c r="C40" s="47"/>
      <c r="D40" s="60"/>
      <c r="E40" s="71">
        <f>SUM(E36:E39)</f>
        <v>5502.280000000001</v>
      </c>
      <c r="F40" s="40"/>
      <c r="G40" s="48"/>
    </row>
    <row r="41" spans="1:7" ht="21" customHeight="1">
      <c r="A41" s="29" t="s">
        <v>83</v>
      </c>
      <c r="B41" s="43" t="s">
        <v>75</v>
      </c>
      <c r="C41" s="51" t="s">
        <v>262</v>
      </c>
      <c r="D41" s="57"/>
      <c r="E41" s="67">
        <v>955.35</v>
      </c>
      <c r="F41" s="28">
        <v>195</v>
      </c>
      <c r="G41" s="37" t="s">
        <v>91</v>
      </c>
    </row>
    <row r="42" spans="1:7" ht="21" customHeight="1">
      <c r="A42" s="29" t="s">
        <v>83</v>
      </c>
      <c r="B42" s="43" t="s">
        <v>75</v>
      </c>
      <c r="C42" s="51" t="s">
        <v>262</v>
      </c>
      <c r="D42" s="57"/>
      <c r="E42" s="67">
        <v>1044.61</v>
      </c>
      <c r="F42" s="28">
        <v>195</v>
      </c>
      <c r="G42" s="37" t="s">
        <v>91</v>
      </c>
    </row>
    <row r="43" spans="1:7" ht="21" customHeight="1">
      <c r="A43" s="29" t="s">
        <v>83</v>
      </c>
      <c r="B43" s="43" t="s">
        <v>75</v>
      </c>
      <c r="C43" s="51" t="s">
        <v>262</v>
      </c>
      <c r="D43" s="58"/>
      <c r="E43" s="67">
        <v>896.24</v>
      </c>
      <c r="F43" s="28">
        <v>195</v>
      </c>
      <c r="G43" s="37" t="s">
        <v>91</v>
      </c>
    </row>
    <row r="44" spans="1:7" ht="21" customHeight="1">
      <c r="A44" s="29" t="s">
        <v>83</v>
      </c>
      <c r="B44" s="43" t="s">
        <v>75</v>
      </c>
      <c r="C44" s="51" t="s">
        <v>262</v>
      </c>
      <c r="D44" s="57"/>
      <c r="E44" s="67">
        <v>995.38</v>
      </c>
      <c r="F44" s="28">
        <v>195</v>
      </c>
      <c r="G44" s="37" t="s">
        <v>91</v>
      </c>
    </row>
    <row r="45" spans="1:7" ht="21" customHeight="1">
      <c r="A45" s="29" t="s">
        <v>83</v>
      </c>
      <c r="B45" s="43" t="s">
        <v>75</v>
      </c>
      <c r="C45" s="51" t="s">
        <v>262</v>
      </c>
      <c r="D45" s="57"/>
      <c r="E45" s="67">
        <v>1299.87</v>
      </c>
      <c r="F45" s="28">
        <v>195</v>
      </c>
      <c r="G45" s="37" t="s">
        <v>91</v>
      </c>
    </row>
    <row r="46" spans="1:7" ht="21" customHeight="1">
      <c r="A46" s="29" t="s">
        <v>83</v>
      </c>
      <c r="B46" s="28" t="s">
        <v>77</v>
      </c>
      <c r="C46" s="27" t="s">
        <v>78</v>
      </c>
      <c r="D46" s="57"/>
      <c r="E46" s="67">
        <f>342.9+113.19</f>
        <v>456.09</v>
      </c>
      <c r="F46" s="87">
        <v>391230</v>
      </c>
      <c r="G46" s="37" t="s">
        <v>91</v>
      </c>
    </row>
    <row r="47" spans="1:7" ht="21" customHeight="1">
      <c r="A47" s="29" t="s">
        <v>83</v>
      </c>
      <c r="B47" s="28" t="s">
        <v>76</v>
      </c>
      <c r="C47" s="51" t="s">
        <v>162</v>
      </c>
      <c r="D47" s="57"/>
      <c r="E47" s="67">
        <f>362.51+115.04</f>
        <v>477.55</v>
      </c>
      <c r="F47" s="28">
        <v>391921</v>
      </c>
      <c r="G47" s="37" t="s">
        <v>91</v>
      </c>
    </row>
    <row r="48" spans="1:7" ht="21" customHeight="1">
      <c r="A48" s="29" t="s">
        <v>83</v>
      </c>
      <c r="B48" s="83" t="s">
        <v>220</v>
      </c>
      <c r="C48" s="51" t="s">
        <v>221</v>
      </c>
      <c r="D48" s="57" t="s">
        <v>222</v>
      </c>
      <c r="E48" s="67">
        <v>742.82</v>
      </c>
      <c r="F48" s="28">
        <v>391489</v>
      </c>
      <c r="G48" s="37" t="s">
        <v>91</v>
      </c>
    </row>
    <row r="49" spans="1:7" ht="21" customHeight="1">
      <c r="A49" s="29" t="s">
        <v>83</v>
      </c>
      <c r="B49" s="133" t="s">
        <v>263</v>
      </c>
      <c r="C49" s="132" t="s">
        <v>221</v>
      </c>
      <c r="D49" s="57" t="s">
        <v>222</v>
      </c>
      <c r="E49" s="67">
        <v>1279.3</v>
      </c>
      <c r="F49" s="28">
        <v>1916</v>
      </c>
      <c r="G49" s="37" t="s">
        <v>91</v>
      </c>
    </row>
    <row r="50" spans="1:7" ht="21" customHeight="1">
      <c r="A50" s="29" t="s">
        <v>83</v>
      </c>
      <c r="B50" s="133">
        <v>25</v>
      </c>
      <c r="C50" s="132" t="s">
        <v>264</v>
      </c>
      <c r="D50" s="57"/>
      <c r="E50" s="67">
        <v>180</v>
      </c>
      <c r="F50" s="28">
        <v>231252</v>
      </c>
      <c r="G50" s="37" t="s">
        <v>91</v>
      </c>
    </row>
    <row r="51" spans="1:7" ht="21" customHeight="1">
      <c r="A51" s="29" t="s">
        <v>85</v>
      </c>
      <c r="B51" s="43" t="s">
        <v>75</v>
      </c>
      <c r="C51" s="51" t="s">
        <v>262</v>
      </c>
      <c r="D51" s="57"/>
      <c r="E51" s="67">
        <v>1867.95</v>
      </c>
      <c r="F51" s="28">
        <v>195</v>
      </c>
      <c r="G51" s="37" t="s">
        <v>91</v>
      </c>
    </row>
    <row r="52" spans="1:7" ht="21" customHeight="1">
      <c r="A52" s="29" t="s">
        <v>85</v>
      </c>
      <c r="B52" s="43" t="s">
        <v>75</v>
      </c>
      <c r="C52" s="51" t="s">
        <v>262</v>
      </c>
      <c r="D52" s="57"/>
      <c r="E52" s="67">
        <v>1215.45</v>
      </c>
      <c r="F52" s="28">
        <v>195</v>
      </c>
      <c r="G52" s="37" t="s">
        <v>91</v>
      </c>
    </row>
    <row r="53" spans="1:7" ht="21" customHeight="1">
      <c r="A53" s="29" t="s">
        <v>85</v>
      </c>
      <c r="B53" s="43" t="s">
        <v>75</v>
      </c>
      <c r="C53" s="51" t="s">
        <v>262</v>
      </c>
      <c r="D53" s="57"/>
      <c r="E53" s="67">
        <v>1215.73</v>
      </c>
      <c r="F53" s="28">
        <v>195</v>
      </c>
      <c r="G53" s="37" t="s">
        <v>91</v>
      </c>
    </row>
    <row r="54" spans="1:7" ht="21" customHeight="1">
      <c r="A54" s="29" t="s">
        <v>85</v>
      </c>
      <c r="B54" s="43" t="s">
        <v>75</v>
      </c>
      <c r="C54" s="51" t="s">
        <v>262</v>
      </c>
      <c r="D54" s="57"/>
      <c r="E54" s="67">
        <v>796.2</v>
      </c>
      <c r="F54" s="28">
        <v>195</v>
      </c>
      <c r="G54" s="37" t="s">
        <v>91</v>
      </c>
    </row>
    <row r="55" spans="1:7" ht="21" customHeight="1">
      <c r="A55" s="29" t="s">
        <v>85</v>
      </c>
      <c r="B55" s="43" t="s">
        <v>75</v>
      </c>
      <c r="C55" s="51" t="s">
        <v>262</v>
      </c>
      <c r="D55" s="57"/>
      <c r="E55" s="67">
        <v>2377.24</v>
      </c>
      <c r="F55" s="28">
        <v>195</v>
      </c>
      <c r="G55" s="37" t="s">
        <v>91</v>
      </c>
    </row>
    <row r="56" spans="1:7" ht="21" customHeight="1">
      <c r="A56" s="29" t="s">
        <v>85</v>
      </c>
      <c r="B56" s="43" t="s">
        <v>75</v>
      </c>
      <c r="C56" s="51" t="s">
        <v>262</v>
      </c>
      <c r="D56" s="57"/>
      <c r="E56" s="67">
        <v>600.36</v>
      </c>
      <c r="F56" s="28">
        <v>195</v>
      </c>
      <c r="G56" s="37" t="s">
        <v>91</v>
      </c>
    </row>
    <row r="57" spans="1:7" ht="21" customHeight="1">
      <c r="A57" s="29" t="s">
        <v>85</v>
      </c>
      <c r="B57" s="43" t="s">
        <v>75</v>
      </c>
      <c r="C57" s="51" t="s">
        <v>262</v>
      </c>
      <c r="D57" s="57"/>
      <c r="E57" s="67">
        <v>1464.96</v>
      </c>
      <c r="F57" s="28">
        <v>195</v>
      </c>
      <c r="G57" s="37" t="s">
        <v>91</v>
      </c>
    </row>
    <row r="58" spans="1:7" ht="21" customHeight="1">
      <c r="A58" s="29" t="s">
        <v>85</v>
      </c>
      <c r="B58" s="43" t="s">
        <v>75</v>
      </c>
      <c r="C58" s="51" t="s">
        <v>262</v>
      </c>
      <c r="D58" s="57"/>
      <c r="E58" s="67">
        <v>1571.54</v>
      </c>
      <c r="F58" s="28">
        <v>196</v>
      </c>
      <c r="G58" s="37" t="s">
        <v>91</v>
      </c>
    </row>
    <row r="59" spans="1:7" ht="23.25">
      <c r="A59" s="29" t="s">
        <v>85</v>
      </c>
      <c r="B59" s="28" t="s">
        <v>72</v>
      </c>
      <c r="C59" s="51" t="s">
        <v>162</v>
      </c>
      <c r="D59" s="57" t="s">
        <v>63</v>
      </c>
      <c r="E59" s="67">
        <v>1134.64</v>
      </c>
      <c r="F59" s="28">
        <v>391921</v>
      </c>
      <c r="G59" s="37" t="s">
        <v>91</v>
      </c>
    </row>
    <row r="60" spans="1:7" ht="19.5" customHeight="1">
      <c r="A60" s="29" t="s">
        <v>85</v>
      </c>
      <c r="B60" s="28" t="s">
        <v>77</v>
      </c>
      <c r="C60" s="27" t="s">
        <v>78</v>
      </c>
      <c r="D60" s="57"/>
      <c r="E60" s="67">
        <v>1012.32</v>
      </c>
      <c r="F60" s="87">
        <v>391230</v>
      </c>
      <c r="G60" s="37" t="s">
        <v>91</v>
      </c>
    </row>
    <row r="61" spans="1:7" ht="23.25">
      <c r="A61" s="29" t="s">
        <v>85</v>
      </c>
      <c r="B61" s="28" t="s">
        <v>72</v>
      </c>
      <c r="C61" s="51" t="s">
        <v>162</v>
      </c>
      <c r="D61" s="57"/>
      <c r="E61" s="67">
        <v>1470.22</v>
      </c>
      <c r="F61" s="28">
        <v>391916</v>
      </c>
      <c r="G61" s="37" t="s">
        <v>91</v>
      </c>
    </row>
    <row r="62" spans="1:7" ht="18" customHeight="1">
      <c r="A62" s="29" t="s">
        <v>85</v>
      </c>
      <c r="B62" s="28" t="s">
        <v>88</v>
      </c>
      <c r="C62" s="51" t="s">
        <v>89</v>
      </c>
      <c r="D62" s="58"/>
      <c r="E62" s="67">
        <v>605.6</v>
      </c>
      <c r="F62" s="87">
        <v>391094</v>
      </c>
      <c r="G62" s="37" t="s">
        <v>91</v>
      </c>
    </row>
    <row r="63" spans="1:7" ht="20.25" customHeight="1">
      <c r="A63" s="29" t="s">
        <v>85</v>
      </c>
      <c r="B63" s="28">
        <v>17057</v>
      </c>
      <c r="C63" s="51" t="s">
        <v>115</v>
      </c>
      <c r="D63" s="58" t="s">
        <v>167</v>
      </c>
      <c r="E63" s="67">
        <v>50.33</v>
      </c>
      <c r="F63" s="28">
        <v>391610</v>
      </c>
      <c r="G63" s="37" t="s">
        <v>91</v>
      </c>
    </row>
    <row r="64" spans="1:7" ht="26.25" customHeight="1">
      <c r="A64" s="29" t="s">
        <v>85</v>
      </c>
      <c r="B64" s="83" t="s">
        <v>220</v>
      </c>
      <c r="C64" s="51" t="s">
        <v>221</v>
      </c>
      <c r="D64" s="57" t="s">
        <v>222</v>
      </c>
      <c r="E64" s="67">
        <v>1039.95</v>
      </c>
      <c r="F64" s="28">
        <v>391489</v>
      </c>
      <c r="G64" s="37" t="s">
        <v>91</v>
      </c>
    </row>
    <row r="65" spans="1:7" ht="26.25" customHeight="1">
      <c r="A65" s="29" t="s">
        <v>85</v>
      </c>
      <c r="B65" s="133" t="s">
        <v>263</v>
      </c>
      <c r="C65" s="132" t="s">
        <v>221</v>
      </c>
      <c r="D65" s="57" t="s">
        <v>222</v>
      </c>
      <c r="E65" s="67">
        <v>1791.02</v>
      </c>
      <c r="F65" s="28">
        <v>1916</v>
      </c>
      <c r="G65" s="37" t="s">
        <v>91</v>
      </c>
    </row>
    <row r="66" spans="1:7" ht="20.25" customHeight="1">
      <c r="A66" s="29" t="s">
        <v>85</v>
      </c>
      <c r="B66" s="28" t="s">
        <v>217</v>
      </c>
      <c r="C66" s="51" t="s">
        <v>218</v>
      </c>
      <c r="D66" s="58" t="s">
        <v>219</v>
      </c>
      <c r="E66" s="67">
        <v>29.26</v>
      </c>
      <c r="F66" s="28">
        <v>391037</v>
      </c>
      <c r="G66" s="37" t="s">
        <v>91</v>
      </c>
    </row>
    <row r="67" spans="1:7" ht="20.25" customHeight="1">
      <c r="A67" s="29" t="s">
        <v>85</v>
      </c>
      <c r="B67" s="134" t="s">
        <v>217</v>
      </c>
      <c r="C67" s="132" t="s">
        <v>265</v>
      </c>
      <c r="D67" s="135" t="s">
        <v>266</v>
      </c>
      <c r="E67" s="67">
        <v>145.86</v>
      </c>
      <c r="F67" s="28">
        <v>1920</v>
      </c>
      <c r="G67" s="37" t="s">
        <v>91</v>
      </c>
    </row>
    <row r="68" spans="1:7" ht="20.25" customHeight="1">
      <c r="A68" s="29" t="s">
        <v>85</v>
      </c>
      <c r="B68" s="134" t="s">
        <v>217</v>
      </c>
      <c r="C68" s="132" t="s">
        <v>267</v>
      </c>
      <c r="D68" s="135" t="s">
        <v>268</v>
      </c>
      <c r="E68" s="67">
        <v>248.37</v>
      </c>
      <c r="F68" s="28">
        <v>1921</v>
      </c>
      <c r="G68" s="37" t="s">
        <v>91</v>
      </c>
    </row>
    <row r="69" spans="1:7" ht="20.25" customHeight="1">
      <c r="A69" s="29" t="s">
        <v>85</v>
      </c>
      <c r="B69" s="133">
        <v>25</v>
      </c>
      <c r="C69" s="132" t="s">
        <v>269</v>
      </c>
      <c r="D69" s="58" t="s">
        <v>270</v>
      </c>
      <c r="E69" s="67">
        <v>180</v>
      </c>
      <c r="F69" s="28">
        <v>231252</v>
      </c>
      <c r="G69" s="37" t="s">
        <v>91</v>
      </c>
    </row>
    <row r="70" spans="1:7" ht="24" customHeight="1">
      <c r="A70" s="29" t="s">
        <v>85</v>
      </c>
      <c r="B70" s="134">
        <v>251622</v>
      </c>
      <c r="C70" s="132" t="s">
        <v>271</v>
      </c>
      <c r="D70" s="58" t="s">
        <v>272</v>
      </c>
      <c r="E70" s="67">
        <v>100</v>
      </c>
      <c r="F70" s="28">
        <v>231254</v>
      </c>
      <c r="G70" s="37" t="s">
        <v>91</v>
      </c>
    </row>
    <row r="71" spans="1:7" ht="23.25" customHeight="1">
      <c r="A71" s="29" t="s">
        <v>168</v>
      </c>
      <c r="B71" s="56" t="s">
        <v>75</v>
      </c>
      <c r="C71" s="51" t="s">
        <v>262</v>
      </c>
      <c r="D71" s="57"/>
      <c r="E71" s="68">
        <v>954.19</v>
      </c>
      <c r="F71" s="28">
        <v>195</v>
      </c>
      <c r="G71" s="37" t="s">
        <v>91</v>
      </c>
    </row>
    <row r="72" spans="1:7" ht="23.25" customHeight="1">
      <c r="A72" s="29" t="s">
        <v>168</v>
      </c>
      <c r="B72" s="28" t="s">
        <v>72</v>
      </c>
      <c r="C72" s="51" t="s">
        <v>162</v>
      </c>
      <c r="D72" s="57"/>
      <c r="E72" s="67">
        <v>116.71</v>
      </c>
      <c r="F72" s="28">
        <v>391921</v>
      </c>
      <c r="G72" s="37" t="s">
        <v>91</v>
      </c>
    </row>
    <row r="73" spans="1:7" ht="23.25" customHeight="1">
      <c r="A73" s="29" t="s">
        <v>168</v>
      </c>
      <c r="B73" s="28" t="s">
        <v>77</v>
      </c>
      <c r="C73" s="27" t="s">
        <v>78</v>
      </c>
      <c r="D73" s="57"/>
      <c r="E73" s="67">
        <v>87.72</v>
      </c>
      <c r="F73" s="87">
        <v>391230</v>
      </c>
      <c r="G73" s="37" t="s">
        <v>91</v>
      </c>
    </row>
    <row r="74" spans="1:7" ht="25.5" customHeight="1">
      <c r="A74" s="53" t="s">
        <v>109</v>
      </c>
      <c r="B74" s="28">
        <v>3612</v>
      </c>
      <c r="C74" s="27" t="s">
        <v>145</v>
      </c>
      <c r="D74" s="57" t="s">
        <v>164</v>
      </c>
      <c r="E74" s="68">
        <v>97.69</v>
      </c>
      <c r="F74" s="87">
        <v>39114</v>
      </c>
      <c r="G74" s="30" t="s">
        <v>31</v>
      </c>
    </row>
    <row r="75" spans="1:7" ht="19.5" customHeight="1">
      <c r="A75" s="29"/>
      <c r="B75" s="28"/>
      <c r="C75" s="27"/>
      <c r="D75" s="57"/>
      <c r="E75" s="72">
        <f>SUM(E41:E74)</f>
        <v>28500.519999999997</v>
      </c>
      <c r="F75" s="28"/>
      <c r="G75" s="37"/>
    </row>
    <row r="76" spans="1:7" ht="22.5" customHeight="1">
      <c r="A76" s="32"/>
      <c r="B76" s="39"/>
      <c r="C76" s="33" t="s">
        <v>104</v>
      </c>
      <c r="D76" s="59"/>
      <c r="E76" s="73">
        <f>E75</f>
        <v>28500.519999999997</v>
      </c>
      <c r="F76" s="40"/>
      <c r="G76" s="40"/>
    </row>
    <row r="77" spans="1:7" ht="22.5" customHeight="1">
      <c r="A77" s="52" t="s">
        <v>182</v>
      </c>
      <c r="B77" s="28">
        <v>608651</v>
      </c>
      <c r="C77" s="51" t="s">
        <v>231</v>
      </c>
      <c r="D77" s="57" t="s">
        <v>232</v>
      </c>
      <c r="E77" s="68">
        <v>733.66</v>
      </c>
      <c r="F77" s="28">
        <v>1904</v>
      </c>
      <c r="G77" s="44" t="s">
        <v>200</v>
      </c>
    </row>
    <row r="78" spans="1:7" ht="24" customHeight="1">
      <c r="A78" s="52" t="s">
        <v>182</v>
      </c>
      <c r="B78" s="28">
        <v>522218</v>
      </c>
      <c r="C78" s="51" t="s">
        <v>233</v>
      </c>
      <c r="D78" s="57" t="s">
        <v>234</v>
      </c>
      <c r="E78" s="68">
        <v>337.65</v>
      </c>
      <c r="F78" s="87">
        <v>1903</v>
      </c>
      <c r="G78" s="44" t="s">
        <v>201</v>
      </c>
    </row>
    <row r="79" spans="1:7" ht="24" customHeight="1">
      <c r="A79" s="52" t="s">
        <v>182</v>
      </c>
      <c r="B79" s="28">
        <v>1816771</v>
      </c>
      <c r="C79" s="51" t="s">
        <v>235</v>
      </c>
      <c r="D79" s="58" t="s">
        <v>236</v>
      </c>
      <c r="E79" s="68">
        <v>87.7</v>
      </c>
      <c r="F79" s="87">
        <v>1905</v>
      </c>
      <c r="G79" s="44" t="s">
        <v>200</v>
      </c>
    </row>
    <row r="80" spans="1:7" ht="24" customHeight="1">
      <c r="A80" s="52" t="s">
        <v>182</v>
      </c>
      <c r="B80" s="28">
        <v>4245</v>
      </c>
      <c r="C80" s="132" t="s">
        <v>203</v>
      </c>
      <c r="D80" s="57" t="s">
        <v>187</v>
      </c>
      <c r="E80" s="68">
        <v>5436</v>
      </c>
      <c r="F80" s="87">
        <v>1917</v>
      </c>
      <c r="G80" s="44" t="s">
        <v>201</v>
      </c>
    </row>
    <row r="81" spans="1:7" ht="24" customHeight="1">
      <c r="A81" s="32"/>
      <c r="B81" s="39"/>
      <c r="C81" s="33"/>
      <c r="D81" s="59"/>
      <c r="E81" s="82">
        <f>SUM(E77:E80)</f>
        <v>6595.01</v>
      </c>
      <c r="F81" s="40"/>
      <c r="G81" s="40"/>
    </row>
    <row r="82" spans="1:7" ht="27" customHeight="1">
      <c r="A82" s="53" t="s">
        <v>179</v>
      </c>
      <c r="B82" s="28">
        <v>8482</v>
      </c>
      <c r="C82" s="51" t="s">
        <v>223</v>
      </c>
      <c r="D82" s="58" t="s">
        <v>224</v>
      </c>
      <c r="E82" s="68">
        <v>33</v>
      </c>
      <c r="F82" s="28" t="s">
        <v>254</v>
      </c>
      <c r="G82" s="30" t="s">
        <v>204</v>
      </c>
    </row>
    <row r="83" spans="1:7" ht="23.25" customHeight="1">
      <c r="A83" s="53" t="s">
        <v>179</v>
      </c>
      <c r="B83" s="28">
        <v>789</v>
      </c>
      <c r="C83" s="51" t="s">
        <v>229</v>
      </c>
      <c r="D83" s="58" t="s">
        <v>230</v>
      </c>
      <c r="E83" s="68">
        <v>90.48</v>
      </c>
      <c r="F83" s="28">
        <v>39109</v>
      </c>
      <c r="G83" s="30" t="s">
        <v>205</v>
      </c>
    </row>
    <row r="84" spans="1:7" ht="22.5" customHeight="1">
      <c r="A84" s="53" t="s">
        <v>179</v>
      </c>
      <c r="B84" s="28">
        <v>3950662</v>
      </c>
      <c r="C84" s="51" t="s">
        <v>206</v>
      </c>
      <c r="D84" s="58" t="s">
        <v>193</v>
      </c>
      <c r="E84" s="68">
        <v>208.94</v>
      </c>
      <c r="F84" s="87">
        <v>391620</v>
      </c>
      <c r="G84" s="30" t="s">
        <v>204</v>
      </c>
    </row>
    <row r="85" spans="1:7" ht="24" customHeight="1">
      <c r="A85" s="53" t="s">
        <v>179</v>
      </c>
      <c r="B85" s="28">
        <v>4679556</v>
      </c>
      <c r="C85" s="51" t="s">
        <v>237</v>
      </c>
      <c r="D85" s="58" t="s">
        <v>238</v>
      </c>
      <c r="E85" s="74">
        <v>130.48</v>
      </c>
      <c r="F85" s="87">
        <v>391493</v>
      </c>
      <c r="G85" s="30" t="s">
        <v>205</v>
      </c>
    </row>
    <row r="86" spans="1:7" ht="24" customHeight="1">
      <c r="A86" s="53" t="s">
        <v>179</v>
      </c>
      <c r="B86" s="28">
        <v>4706271</v>
      </c>
      <c r="C86" s="51" t="s">
        <v>237</v>
      </c>
      <c r="D86" s="58" t="s">
        <v>238</v>
      </c>
      <c r="E86" s="74">
        <v>944.82</v>
      </c>
      <c r="F86" s="87">
        <v>1912</v>
      </c>
      <c r="G86" s="30" t="s">
        <v>205</v>
      </c>
    </row>
    <row r="87" spans="1:7" ht="24" customHeight="1">
      <c r="A87" s="53" t="s">
        <v>179</v>
      </c>
      <c r="B87" s="28">
        <v>3926560</v>
      </c>
      <c r="C87" s="51" t="s">
        <v>206</v>
      </c>
      <c r="D87" s="58" t="s">
        <v>239</v>
      </c>
      <c r="E87" s="74">
        <v>449.9</v>
      </c>
      <c r="F87" s="87">
        <v>391075</v>
      </c>
      <c r="G87" s="30" t="s">
        <v>204</v>
      </c>
    </row>
    <row r="88" spans="1:7" ht="24" customHeight="1">
      <c r="A88" s="53" t="s">
        <v>179</v>
      </c>
      <c r="B88" s="28">
        <v>479930</v>
      </c>
      <c r="C88" s="51" t="s">
        <v>240</v>
      </c>
      <c r="D88" s="58" t="s">
        <v>241</v>
      </c>
      <c r="E88" s="74">
        <v>261</v>
      </c>
      <c r="F88" s="87">
        <v>391213</v>
      </c>
      <c r="G88" s="30" t="s">
        <v>204</v>
      </c>
    </row>
    <row r="89" spans="1:7" ht="24" customHeight="1">
      <c r="A89" s="53" t="s">
        <v>179</v>
      </c>
      <c r="B89" s="28">
        <v>1647</v>
      </c>
      <c r="C89" s="51" t="s">
        <v>194</v>
      </c>
      <c r="D89" s="58" t="s">
        <v>195</v>
      </c>
      <c r="E89" s="75">
        <v>337.37</v>
      </c>
      <c r="F89" s="87">
        <v>1909</v>
      </c>
      <c r="G89" s="30" t="s">
        <v>205</v>
      </c>
    </row>
    <row r="90" spans="1:7" ht="24" customHeight="1">
      <c r="A90" s="53" t="s">
        <v>179</v>
      </c>
      <c r="B90" s="28">
        <v>48048</v>
      </c>
      <c r="C90" s="51" t="s">
        <v>191</v>
      </c>
      <c r="D90" s="58" t="s">
        <v>192</v>
      </c>
      <c r="E90" s="75">
        <v>32.79</v>
      </c>
      <c r="F90" s="28">
        <v>39109</v>
      </c>
      <c r="G90" s="30" t="s">
        <v>205</v>
      </c>
    </row>
    <row r="91" spans="1:7" ht="24" customHeight="1">
      <c r="A91" s="53" t="s">
        <v>179</v>
      </c>
      <c r="B91" s="28">
        <v>48057</v>
      </c>
      <c r="C91" s="51" t="s">
        <v>191</v>
      </c>
      <c r="D91" s="58" t="s">
        <v>192</v>
      </c>
      <c r="E91" s="75">
        <v>159.09</v>
      </c>
      <c r="F91" s="28">
        <v>39109</v>
      </c>
      <c r="G91" s="30" t="s">
        <v>205</v>
      </c>
    </row>
    <row r="92" spans="1:7" ht="24" customHeight="1">
      <c r="A92" s="53" t="s">
        <v>179</v>
      </c>
      <c r="B92" s="28">
        <v>48078</v>
      </c>
      <c r="C92" s="51" t="s">
        <v>191</v>
      </c>
      <c r="D92" s="58" t="s">
        <v>192</v>
      </c>
      <c r="E92" s="75">
        <v>33.54</v>
      </c>
      <c r="F92" s="28">
        <v>39109</v>
      </c>
      <c r="G92" s="30" t="s">
        <v>205</v>
      </c>
    </row>
    <row r="93" spans="1:7" ht="24" customHeight="1">
      <c r="A93" s="53" t="s">
        <v>179</v>
      </c>
      <c r="B93" s="83">
        <v>48097</v>
      </c>
      <c r="C93" s="51" t="s">
        <v>191</v>
      </c>
      <c r="D93" s="58" t="s">
        <v>192</v>
      </c>
      <c r="E93" s="74">
        <v>26.02</v>
      </c>
      <c r="F93" s="28">
        <v>39109</v>
      </c>
      <c r="G93" s="30" t="s">
        <v>205</v>
      </c>
    </row>
    <row r="94" spans="1:7" ht="24" customHeight="1">
      <c r="A94" s="53" t="s">
        <v>179</v>
      </c>
      <c r="B94" s="28">
        <v>48113</v>
      </c>
      <c r="C94" s="51" t="s">
        <v>191</v>
      </c>
      <c r="D94" s="58" t="s">
        <v>192</v>
      </c>
      <c r="E94" s="74">
        <v>46.7</v>
      </c>
      <c r="F94" s="28">
        <v>39109</v>
      </c>
      <c r="G94" s="30" t="s">
        <v>205</v>
      </c>
    </row>
    <row r="95" spans="1:7" ht="24" customHeight="1">
      <c r="A95" s="53" t="s">
        <v>179</v>
      </c>
      <c r="B95" s="28">
        <v>48137</v>
      </c>
      <c r="C95" s="51" t="s">
        <v>191</v>
      </c>
      <c r="D95" s="58" t="s">
        <v>192</v>
      </c>
      <c r="E95" s="74">
        <v>23.38</v>
      </c>
      <c r="F95" s="28">
        <v>39109</v>
      </c>
      <c r="G95" s="30" t="s">
        <v>205</v>
      </c>
    </row>
    <row r="96" spans="1:7" ht="24" customHeight="1">
      <c r="A96" s="53" t="s">
        <v>179</v>
      </c>
      <c r="B96" s="28">
        <v>48166</v>
      </c>
      <c r="C96" s="51" t="s">
        <v>191</v>
      </c>
      <c r="D96" s="58" t="s">
        <v>192</v>
      </c>
      <c r="E96" s="75">
        <v>29.43</v>
      </c>
      <c r="F96" s="28">
        <v>39109</v>
      </c>
      <c r="G96" s="30" t="s">
        <v>205</v>
      </c>
    </row>
    <row r="97" spans="1:7" ht="24" customHeight="1">
      <c r="A97" s="53" t="s">
        <v>179</v>
      </c>
      <c r="B97" s="28">
        <v>48181</v>
      </c>
      <c r="C97" s="51" t="s">
        <v>191</v>
      </c>
      <c r="D97" s="58" t="s">
        <v>192</v>
      </c>
      <c r="E97" s="75">
        <v>34.95</v>
      </c>
      <c r="F97" s="28">
        <v>39109</v>
      </c>
      <c r="G97" s="30" t="s">
        <v>205</v>
      </c>
    </row>
    <row r="98" spans="1:7" ht="25.5" customHeight="1">
      <c r="A98" s="53" t="s">
        <v>179</v>
      </c>
      <c r="B98" s="28">
        <v>48198</v>
      </c>
      <c r="C98" s="51" t="s">
        <v>191</v>
      </c>
      <c r="D98" s="58" t="s">
        <v>192</v>
      </c>
      <c r="E98" s="75">
        <v>19.75</v>
      </c>
      <c r="F98" s="28">
        <v>39109</v>
      </c>
      <c r="G98" s="30" t="s">
        <v>205</v>
      </c>
    </row>
    <row r="99" spans="1:7" ht="21.75" customHeight="1">
      <c r="A99" s="53" t="s">
        <v>179</v>
      </c>
      <c r="B99" s="28">
        <v>48206</v>
      </c>
      <c r="C99" s="51" t="s">
        <v>191</v>
      </c>
      <c r="D99" s="58" t="s">
        <v>192</v>
      </c>
      <c r="E99" s="75">
        <v>29.9</v>
      </c>
      <c r="F99" s="28">
        <v>39109</v>
      </c>
      <c r="G99" s="30" t="s">
        <v>205</v>
      </c>
    </row>
    <row r="100" spans="1:7" ht="21.75" customHeight="1">
      <c r="A100" s="53" t="s">
        <v>179</v>
      </c>
      <c r="B100" s="28">
        <v>48222</v>
      </c>
      <c r="C100" s="51" t="s">
        <v>191</v>
      </c>
      <c r="D100" s="58" t="s">
        <v>192</v>
      </c>
      <c r="E100" s="75">
        <v>30.82</v>
      </c>
      <c r="F100" s="28">
        <v>39109</v>
      </c>
      <c r="G100" s="30" t="s">
        <v>205</v>
      </c>
    </row>
    <row r="101" spans="1:7" ht="21.75" customHeight="1">
      <c r="A101" s="53" t="s">
        <v>179</v>
      </c>
      <c r="B101" s="28">
        <v>687</v>
      </c>
      <c r="C101" s="51" t="s">
        <v>196</v>
      </c>
      <c r="D101" s="58" t="s">
        <v>190</v>
      </c>
      <c r="E101" s="75">
        <v>62.75</v>
      </c>
      <c r="F101" s="87">
        <v>1901</v>
      </c>
      <c r="G101" s="30" t="s">
        <v>205</v>
      </c>
    </row>
    <row r="102" spans="1:7" ht="21.75" customHeight="1">
      <c r="A102" s="53" t="s">
        <v>179</v>
      </c>
      <c r="B102" s="28">
        <v>693</v>
      </c>
      <c r="C102" s="51" t="s">
        <v>196</v>
      </c>
      <c r="D102" s="58" t="s">
        <v>190</v>
      </c>
      <c r="E102" s="75">
        <v>42.74</v>
      </c>
      <c r="F102" s="87">
        <v>1901</v>
      </c>
      <c r="G102" s="30" t="s">
        <v>205</v>
      </c>
    </row>
    <row r="103" spans="1:7" ht="21.75" customHeight="1">
      <c r="A103" s="53" t="s">
        <v>179</v>
      </c>
      <c r="B103" s="28">
        <v>691</v>
      </c>
      <c r="C103" s="51" t="s">
        <v>196</v>
      </c>
      <c r="D103" s="58" t="s">
        <v>190</v>
      </c>
      <c r="E103" s="75">
        <v>14.25</v>
      </c>
      <c r="F103" s="87">
        <v>1901</v>
      </c>
      <c r="G103" s="30" t="s">
        <v>205</v>
      </c>
    </row>
    <row r="104" spans="1:7" ht="21.75" customHeight="1">
      <c r="A104" s="53" t="s">
        <v>179</v>
      </c>
      <c r="B104" s="28">
        <v>689</v>
      </c>
      <c r="C104" s="51" t="s">
        <v>196</v>
      </c>
      <c r="D104" s="58" t="s">
        <v>190</v>
      </c>
      <c r="E104" s="75">
        <v>42.74</v>
      </c>
      <c r="F104" s="87">
        <v>1901</v>
      </c>
      <c r="G104" s="30" t="s">
        <v>205</v>
      </c>
    </row>
    <row r="105" spans="1:7" ht="21.75" customHeight="1">
      <c r="A105" s="53" t="s">
        <v>179</v>
      </c>
      <c r="B105" s="28">
        <v>3974112</v>
      </c>
      <c r="C105" s="132" t="s">
        <v>206</v>
      </c>
      <c r="D105" s="58" t="s">
        <v>193</v>
      </c>
      <c r="E105" s="75">
        <v>389.91</v>
      </c>
      <c r="F105" s="49">
        <v>391334</v>
      </c>
      <c r="G105" s="30" t="s">
        <v>204</v>
      </c>
    </row>
    <row r="106" spans="1:7" ht="24" customHeight="1">
      <c r="A106" s="32"/>
      <c r="B106" s="39"/>
      <c r="C106" s="33"/>
      <c r="D106" s="59"/>
      <c r="E106" s="82">
        <f>SUM(E82:E105)</f>
        <v>3474.749999999999</v>
      </c>
      <c r="F106" s="40"/>
      <c r="G106" s="40"/>
    </row>
    <row r="107" spans="1:7" ht="24" customHeight="1">
      <c r="A107" s="53" t="s">
        <v>179</v>
      </c>
      <c r="B107" s="28">
        <v>458137</v>
      </c>
      <c r="C107" s="51" t="s">
        <v>242</v>
      </c>
      <c r="D107" s="58" t="s">
        <v>243</v>
      </c>
      <c r="E107" s="75">
        <v>97.56</v>
      </c>
      <c r="F107" s="28">
        <v>1906</v>
      </c>
      <c r="G107" s="30" t="s">
        <v>30</v>
      </c>
    </row>
    <row r="108" spans="1:7" ht="24" customHeight="1">
      <c r="A108" s="53" t="s">
        <v>179</v>
      </c>
      <c r="B108" s="28">
        <v>1720875</v>
      </c>
      <c r="C108" s="51" t="s">
        <v>244</v>
      </c>
      <c r="D108" s="58" t="s">
        <v>245</v>
      </c>
      <c r="E108" s="75">
        <v>301</v>
      </c>
      <c r="F108" s="28">
        <v>1907</v>
      </c>
      <c r="G108" s="30" t="s">
        <v>30</v>
      </c>
    </row>
    <row r="109" spans="1:7" ht="24" customHeight="1">
      <c r="A109" s="53" t="s">
        <v>179</v>
      </c>
      <c r="B109" s="28">
        <v>47749</v>
      </c>
      <c r="C109" s="51" t="s">
        <v>246</v>
      </c>
      <c r="D109" s="58" t="s">
        <v>247</v>
      </c>
      <c r="E109" s="75">
        <v>309.5</v>
      </c>
      <c r="F109" s="28">
        <v>1911</v>
      </c>
      <c r="G109" s="30" t="s">
        <v>30</v>
      </c>
    </row>
    <row r="110" spans="1:7" ht="24" customHeight="1">
      <c r="A110" s="53" t="s">
        <v>179</v>
      </c>
      <c r="B110" s="28">
        <v>7448135</v>
      </c>
      <c r="C110" s="51" t="s">
        <v>248</v>
      </c>
      <c r="D110" s="58" t="s">
        <v>249</v>
      </c>
      <c r="E110" s="75">
        <v>684.9</v>
      </c>
      <c r="F110" s="28">
        <v>1910</v>
      </c>
      <c r="G110" s="30" t="s">
        <v>30</v>
      </c>
    </row>
    <row r="111" spans="1:7" ht="24" customHeight="1">
      <c r="A111" s="53" t="s">
        <v>179</v>
      </c>
      <c r="B111" s="28">
        <v>345000</v>
      </c>
      <c r="C111" s="132" t="s">
        <v>214</v>
      </c>
      <c r="D111" s="58" t="s">
        <v>215</v>
      </c>
      <c r="E111" s="75">
        <v>639.6</v>
      </c>
      <c r="F111" s="28">
        <v>1918</v>
      </c>
      <c r="G111" s="30" t="s">
        <v>30</v>
      </c>
    </row>
    <row r="112" spans="1:7" ht="24" customHeight="1">
      <c r="A112" s="53" t="s">
        <v>179</v>
      </c>
      <c r="B112" s="28">
        <v>345364</v>
      </c>
      <c r="C112" s="132" t="s">
        <v>214</v>
      </c>
      <c r="D112" s="58" t="s">
        <v>215</v>
      </c>
      <c r="E112" s="75">
        <v>420</v>
      </c>
      <c r="F112" s="28">
        <v>1919</v>
      </c>
      <c r="G112" s="30" t="s">
        <v>30</v>
      </c>
    </row>
    <row r="113" spans="1:7" ht="21" customHeight="1">
      <c r="A113" s="32"/>
      <c r="B113" s="39"/>
      <c r="C113" s="33"/>
      <c r="D113" s="59"/>
      <c r="E113" s="82">
        <f>SUM(E107:E112)</f>
        <v>2452.56</v>
      </c>
      <c r="F113" s="40"/>
      <c r="G113" s="40"/>
    </row>
    <row r="114" spans="1:7" ht="24" customHeight="1">
      <c r="A114" s="29" t="s">
        <v>86</v>
      </c>
      <c r="B114" s="134">
        <v>1012403</v>
      </c>
      <c r="C114" s="132" t="s">
        <v>87</v>
      </c>
      <c r="D114" s="58" t="s">
        <v>134</v>
      </c>
      <c r="E114" s="75">
        <v>94205.14</v>
      </c>
      <c r="F114" s="87">
        <v>1922</v>
      </c>
      <c r="G114" s="30" t="s">
        <v>31</v>
      </c>
    </row>
    <row r="115" spans="1:7" ht="24" customHeight="1">
      <c r="A115" s="29" t="s">
        <v>86</v>
      </c>
      <c r="B115" s="28" t="s">
        <v>72</v>
      </c>
      <c r="C115" s="51" t="s">
        <v>162</v>
      </c>
      <c r="D115" s="58" t="s">
        <v>63</v>
      </c>
      <c r="E115" s="75">
        <v>4667.6</v>
      </c>
      <c r="F115" s="49" t="s">
        <v>199</v>
      </c>
      <c r="G115" s="30" t="s">
        <v>31</v>
      </c>
    </row>
    <row r="116" spans="1:7" ht="24" customHeight="1">
      <c r="A116" s="29" t="s">
        <v>86</v>
      </c>
      <c r="B116" s="28" t="s">
        <v>72</v>
      </c>
      <c r="C116" s="51" t="s">
        <v>162</v>
      </c>
      <c r="D116" s="58" t="s">
        <v>63</v>
      </c>
      <c r="E116" s="75">
        <v>1505.68</v>
      </c>
      <c r="F116" s="49" t="s">
        <v>199</v>
      </c>
      <c r="G116" s="30" t="s">
        <v>31</v>
      </c>
    </row>
    <row r="117" spans="1:7" ht="21.75" customHeight="1">
      <c r="A117" s="29" t="s">
        <v>74</v>
      </c>
      <c r="B117" s="28">
        <v>105</v>
      </c>
      <c r="C117" s="51" t="s">
        <v>158</v>
      </c>
      <c r="D117" s="58" t="s">
        <v>159</v>
      </c>
      <c r="E117" s="67">
        <v>34016.24</v>
      </c>
      <c r="F117" s="49">
        <v>39115</v>
      </c>
      <c r="G117" s="30" t="s">
        <v>31</v>
      </c>
    </row>
    <row r="118" spans="1:7" ht="24" customHeight="1">
      <c r="A118" s="29" t="s">
        <v>74</v>
      </c>
      <c r="B118" s="28" t="s">
        <v>72</v>
      </c>
      <c r="C118" s="51" t="s">
        <v>162</v>
      </c>
      <c r="D118" s="58" t="s">
        <v>63</v>
      </c>
      <c r="E118" s="67">
        <v>1685.4</v>
      </c>
      <c r="F118" s="49" t="s">
        <v>199</v>
      </c>
      <c r="G118" s="30" t="s">
        <v>31</v>
      </c>
    </row>
    <row r="119" spans="1:7" ht="24" customHeight="1">
      <c r="A119" s="29" t="s">
        <v>74</v>
      </c>
      <c r="B119" s="28" t="s">
        <v>72</v>
      </c>
      <c r="C119" s="51" t="s">
        <v>162</v>
      </c>
      <c r="D119" s="58" t="s">
        <v>63</v>
      </c>
      <c r="E119" s="67">
        <v>543.68</v>
      </c>
      <c r="F119" s="49" t="s">
        <v>199</v>
      </c>
      <c r="G119" s="30" t="s">
        <v>31</v>
      </c>
    </row>
    <row r="120" spans="1:7" ht="27" customHeight="1">
      <c r="A120" s="29" t="s">
        <v>149</v>
      </c>
      <c r="B120" s="28">
        <v>113</v>
      </c>
      <c r="C120" s="51" t="s">
        <v>172</v>
      </c>
      <c r="D120" s="58" t="s">
        <v>163</v>
      </c>
      <c r="E120" s="67">
        <v>5787.6</v>
      </c>
      <c r="F120" s="49">
        <v>39115</v>
      </c>
      <c r="G120" s="37" t="s">
        <v>90</v>
      </c>
    </row>
    <row r="121" spans="1:7" ht="24" customHeight="1">
      <c r="A121" s="51" t="s">
        <v>130</v>
      </c>
      <c r="B121" s="28">
        <v>1575</v>
      </c>
      <c r="C121" s="51" t="s">
        <v>131</v>
      </c>
      <c r="D121" s="58" t="s">
        <v>132</v>
      </c>
      <c r="E121" s="67">
        <v>4696.56</v>
      </c>
      <c r="F121" s="87">
        <v>1908</v>
      </c>
      <c r="G121" s="30" t="s">
        <v>31</v>
      </c>
    </row>
    <row r="122" spans="1:7" ht="24" customHeight="1">
      <c r="A122" s="51" t="s">
        <v>130</v>
      </c>
      <c r="B122" s="28" t="s">
        <v>155</v>
      </c>
      <c r="C122" s="51" t="s">
        <v>154</v>
      </c>
      <c r="D122" s="58"/>
      <c r="E122" s="67">
        <v>363.93</v>
      </c>
      <c r="F122" s="87">
        <v>391037</v>
      </c>
      <c r="G122" s="30" t="s">
        <v>31</v>
      </c>
    </row>
    <row r="123" spans="1:7" ht="24" customHeight="1">
      <c r="A123" s="51" t="s">
        <v>130</v>
      </c>
      <c r="B123" s="28" t="s">
        <v>148</v>
      </c>
      <c r="C123" s="132" t="s">
        <v>162</v>
      </c>
      <c r="D123" s="58" t="s">
        <v>63</v>
      </c>
      <c r="E123" s="67">
        <v>300.24</v>
      </c>
      <c r="F123" s="49">
        <v>391922</v>
      </c>
      <c r="G123" s="30" t="s">
        <v>31</v>
      </c>
    </row>
    <row r="124" spans="1:7" ht="24" customHeight="1">
      <c r="A124" s="52" t="s">
        <v>160</v>
      </c>
      <c r="B124" s="28">
        <v>843</v>
      </c>
      <c r="C124" s="51" t="s">
        <v>118</v>
      </c>
      <c r="D124" s="57" t="s">
        <v>126</v>
      </c>
      <c r="E124" s="67">
        <v>1018.5</v>
      </c>
      <c r="F124" s="49">
        <v>39115</v>
      </c>
      <c r="G124" s="30" t="s">
        <v>31</v>
      </c>
    </row>
    <row r="125" spans="1:7" ht="24" customHeight="1">
      <c r="A125" s="52" t="s">
        <v>160</v>
      </c>
      <c r="B125" s="28" t="s">
        <v>148</v>
      </c>
      <c r="C125" s="51" t="s">
        <v>162</v>
      </c>
      <c r="D125" s="58" t="s">
        <v>63</v>
      </c>
      <c r="E125" s="67">
        <v>50.46</v>
      </c>
      <c r="F125" s="49" t="s">
        <v>199</v>
      </c>
      <c r="G125" s="30" t="s">
        <v>31</v>
      </c>
    </row>
    <row r="126" spans="1:7" ht="24" customHeight="1">
      <c r="A126" s="52" t="s">
        <v>160</v>
      </c>
      <c r="B126" s="28" t="s">
        <v>148</v>
      </c>
      <c r="C126" s="51" t="s">
        <v>162</v>
      </c>
      <c r="D126" s="58" t="s">
        <v>63</v>
      </c>
      <c r="E126" s="67">
        <v>16.28</v>
      </c>
      <c r="F126" s="49" t="s">
        <v>199</v>
      </c>
      <c r="G126" s="30" t="s">
        <v>31</v>
      </c>
    </row>
    <row r="127" spans="1:7" ht="24" customHeight="1">
      <c r="A127" s="52" t="s">
        <v>156</v>
      </c>
      <c r="B127" s="28">
        <v>13522</v>
      </c>
      <c r="C127" s="51" t="s">
        <v>151</v>
      </c>
      <c r="D127" s="57" t="s">
        <v>152</v>
      </c>
      <c r="E127" s="67">
        <v>3066.48</v>
      </c>
      <c r="F127" s="49">
        <v>39115</v>
      </c>
      <c r="G127" s="30" t="s">
        <v>31</v>
      </c>
    </row>
    <row r="128" spans="1:7" ht="24" customHeight="1">
      <c r="A128" s="52" t="s">
        <v>156</v>
      </c>
      <c r="B128" s="28" t="s">
        <v>72</v>
      </c>
      <c r="C128" s="51" t="s">
        <v>162</v>
      </c>
      <c r="D128" s="57" t="s">
        <v>63</v>
      </c>
      <c r="E128" s="67">
        <v>151.93</v>
      </c>
      <c r="F128" s="49" t="s">
        <v>199</v>
      </c>
      <c r="G128" s="30" t="s">
        <v>31</v>
      </c>
    </row>
    <row r="129" spans="1:7" ht="24" customHeight="1">
      <c r="A129" s="52" t="s">
        <v>156</v>
      </c>
      <c r="B129" s="28" t="s">
        <v>72</v>
      </c>
      <c r="C129" s="51" t="s">
        <v>162</v>
      </c>
      <c r="D129" s="57" t="s">
        <v>63</v>
      </c>
      <c r="E129" s="67">
        <v>49.01</v>
      </c>
      <c r="F129" s="49" t="s">
        <v>199</v>
      </c>
      <c r="G129" s="30" t="s">
        <v>31</v>
      </c>
    </row>
    <row r="130" spans="1:7" ht="24" customHeight="1">
      <c r="A130" s="52" t="s">
        <v>207</v>
      </c>
      <c r="B130" s="28">
        <v>1458</v>
      </c>
      <c r="C130" s="51" t="s">
        <v>208</v>
      </c>
      <c r="D130" s="57" t="s">
        <v>209</v>
      </c>
      <c r="E130" s="67">
        <v>900</v>
      </c>
      <c r="F130" s="49">
        <v>39115</v>
      </c>
      <c r="G130" s="30" t="s">
        <v>183</v>
      </c>
    </row>
    <row r="131" spans="1:7" ht="24" customHeight="1">
      <c r="A131" s="52" t="s">
        <v>184</v>
      </c>
      <c r="B131" s="28">
        <v>93189</v>
      </c>
      <c r="C131" s="132" t="s">
        <v>210</v>
      </c>
      <c r="D131" s="57" t="s">
        <v>211</v>
      </c>
      <c r="E131" s="67">
        <v>150</v>
      </c>
      <c r="F131" s="49">
        <v>39122</v>
      </c>
      <c r="G131" s="30" t="s">
        <v>183</v>
      </c>
    </row>
    <row r="132" spans="1:7" ht="24" customHeight="1">
      <c r="A132" s="52" t="s">
        <v>250</v>
      </c>
      <c r="B132" s="28">
        <v>101</v>
      </c>
      <c r="C132" s="51" t="s">
        <v>251</v>
      </c>
      <c r="D132" s="57" t="s">
        <v>212</v>
      </c>
      <c r="E132" s="67">
        <v>684</v>
      </c>
      <c r="F132" s="49">
        <v>1900</v>
      </c>
      <c r="G132" s="30" t="s">
        <v>36</v>
      </c>
    </row>
    <row r="133" spans="1:7" ht="24" customHeight="1">
      <c r="A133" s="52" t="s">
        <v>225</v>
      </c>
      <c r="B133" s="28" t="s">
        <v>117</v>
      </c>
      <c r="C133" s="51" t="s">
        <v>226</v>
      </c>
      <c r="D133" s="57" t="s">
        <v>227</v>
      </c>
      <c r="E133" s="67">
        <v>17.82</v>
      </c>
      <c r="F133" s="49">
        <v>596884</v>
      </c>
      <c r="G133" s="30" t="s">
        <v>228</v>
      </c>
    </row>
    <row r="134" spans="1:7" ht="17.25" customHeight="1">
      <c r="A134" s="28"/>
      <c r="B134" s="28" t="s">
        <v>137</v>
      </c>
      <c r="C134" s="28" t="s">
        <v>89</v>
      </c>
      <c r="D134" s="28"/>
      <c r="E134" s="64">
        <v>141.9</v>
      </c>
      <c r="F134" s="28"/>
      <c r="G134" s="37" t="s">
        <v>136</v>
      </c>
    </row>
    <row r="135" spans="1:7" ht="17.25" customHeight="1">
      <c r="A135" s="32"/>
      <c r="B135" s="39"/>
      <c r="C135" s="33"/>
      <c r="D135" s="59"/>
      <c r="E135" s="85">
        <f>SUM(E114:E134)</f>
        <v>154018.44999999998</v>
      </c>
      <c r="F135" s="39"/>
      <c r="G135" s="40"/>
    </row>
    <row r="136" spans="1:7" ht="17.25" customHeight="1">
      <c r="A136" s="28"/>
      <c r="B136" s="28" t="s">
        <v>137</v>
      </c>
      <c r="C136" s="28" t="s">
        <v>89</v>
      </c>
      <c r="D136" s="28"/>
      <c r="E136" s="64">
        <v>141.9</v>
      </c>
      <c r="F136" s="28"/>
      <c r="G136" s="37" t="s">
        <v>136</v>
      </c>
    </row>
    <row r="137" spans="1:7" ht="17.25" customHeight="1">
      <c r="A137" s="29"/>
      <c r="B137" s="28"/>
      <c r="C137" s="28"/>
      <c r="D137" s="28"/>
      <c r="E137" s="64">
        <f>SUM(E136:E136)</f>
        <v>141.9</v>
      </c>
      <c r="F137" s="28"/>
      <c r="G137" s="37"/>
    </row>
    <row r="138" spans="1:7" ht="18" customHeight="1">
      <c r="A138" s="129"/>
      <c r="B138" s="129"/>
      <c r="C138" s="129"/>
      <c r="D138" s="79"/>
      <c r="E138" s="80">
        <f>E137+E135+E113+E106+E81+E76+E40+E35</f>
        <v>274708.73</v>
      </c>
      <c r="F138" s="41"/>
      <c r="G138" s="42"/>
    </row>
    <row r="139" spans="1:6" ht="15">
      <c r="A139" s="24"/>
      <c r="B139" s="24"/>
      <c r="C139" s="24"/>
      <c r="D139" s="24"/>
      <c r="E139" s="69"/>
      <c r="F139" s="26"/>
    </row>
    <row r="140" spans="1:6" ht="15">
      <c r="A140" s="24"/>
      <c r="B140" s="24"/>
      <c r="C140" s="24"/>
      <c r="D140" s="24"/>
      <c r="E140" s="25"/>
      <c r="F140" s="26"/>
    </row>
    <row r="141" spans="1:6" ht="15">
      <c r="A141" s="24"/>
      <c r="B141" s="24"/>
      <c r="C141" s="24"/>
      <c r="D141" s="24"/>
      <c r="E141" s="25"/>
      <c r="F141" s="26"/>
    </row>
    <row r="142" spans="1:6" ht="15">
      <c r="A142" s="24"/>
      <c r="B142" s="24"/>
      <c r="C142" s="24"/>
      <c r="D142" s="24"/>
      <c r="E142" s="25"/>
      <c r="F142" s="26"/>
    </row>
    <row r="143" spans="1:6" ht="15">
      <c r="A143" s="24"/>
      <c r="B143" s="24"/>
      <c r="C143" s="24"/>
      <c r="D143" s="24"/>
      <c r="E143" s="25"/>
      <c r="F143" s="26"/>
    </row>
    <row r="144" spans="1:6" ht="15">
      <c r="A144" s="24"/>
      <c r="B144" s="24"/>
      <c r="C144" s="24"/>
      <c r="D144" s="24"/>
      <c r="E144" s="25"/>
      <c r="F144" s="26"/>
    </row>
    <row r="145" spans="1:6" ht="15">
      <c r="A145" s="24"/>
      <c r="B145" s="24"/>
      <c r="C145" s="24"/>
      <c r="D145" s="24"/>
      <c r="E145" s="25"/>
      <c r="F145" s="26"/>
    </row>
    <row r="146" spans="1:6" ht="15">
      <c r="A146" s="24"/>
      <c r="B146" s="24"/>
      <c r="C146" s="24"/>
      <c r="D146" s="24"/>
      <c r="E146" s="25"/>
      <c r="F146" s="26"/>
    </row>
    <row r="147" spans="1:6" ht="15">
      <c r="A147" s="24"/>
      <c r="B147" s="24"/>
      <c r="C147" s="24"/>
      <c r="D147" s="24"/>
      <c r="E147" s="25"/>
      <c r="F147" s="26"/>
    </row>
    <row r="148" spans="1:6" ht="15">
      <c r="A148" s="24"/>
      <c r="B148" s="24"/>
      <c r="C148" s="24"/>
      <c r="D148" s="90"/>
      <c r="E148" s="25"/>
      <c r="F148" s="26"/>
    </row>
    <row r="149" spans="1:6" ht="15">
      <c r="A149" s="24"/>
      <c r="B149" s="24"/>
      <c r="C149" s="24"/>
      <c r="D149" s="89"/>
      <c r="E149" s="25"/>
      <c r="F149" s="26"/>
    </row>
    <row r="150" spans="1:6" ht="15">
      <c r="A150" s="24"/>
      <c r="B150" s="24"/>
      <c r="C150" s="24"/>
      <c r="D150" s="89"/>
      <c r="E150" s="25"/>
      <c r="F150" s="26"/>
    </row>
    <row r="151" spans="1:6" ht="15">
      <c r="A151" s="24"/>
      <c r="B151" s="24"/>
      <c r="C151" s="24"/>
      <c r="D151" s="92"/>
      <c r="E151" s="91"/>
      <c r="F151" s="26"/>
    </row>
    <row r="152" spans="1:6" ht="15">
      <c r="A152" s="24"/>
      <c r="B152" s="24"/>
      <c r="C152" s="24"/>
      <c r="D152" s="89"/>
      <c r="E152" s="25"/>
      <c r="F152" s="26"/>
    </row>
    <row r="153" spans="1:6" ht="15">
      <c r="A153" s="24"/>
      <c r="B153" s="24"/>
      <c r="C153" s="24"/>
      <c r="D153" s="89"/>
      <c r="E153" s="25"/>
      <c r="F153" s="26"/>
    </row>
    <row r="154" spans="1:6" ht="15">
      <c r="A154" s="24"/>
      <c r="B154" s="24"/>
      <c r="C154" s="24"/>
      <c r="D154" s="24"/>
      <c r="E154" s="91"/>
      <c r="F154" s="26"/>
    </row>
    <row r="155" spans="1:6" ht="15">
      <c r="A155" s="24"/>
      <c r="B155" s="24"/>
      <c r="C155" s="24"/>
      <c r="D155" s="24"/>
      <c r="E155" s="25"/>
      <c r="F155" s="26"/>
    </row>
    <row r="156" spans="1:6" ht="15">
      <c r="A156" s="24"/>
      <c r="B156" s="24"/>
      <c r="C156" s="24"/>
      <c r="D156" s="24"/>
      <c r="E156" s="25"/>
      <c r="F156" s="26"/>
    </row>
    <row r="157" spans="1:6" ht="15">
      <c r="A157" s="24"/>
      <c r="B157" s="24"/>
      <c r="C157" s="24"/>
      <c r="D157" s="24"/>
      <c r="E157" s="91"/>
      <c r="F157" s="26"/>
    </row>
    <row r="158" spans="1:6" ht="15">
      <c r="A158" s="24"/>
      <c r="B158" s="24"/>
      <c r="C158" s="24"/>
      <c r="D158" s="24"/>
      <c r="E158" s="25"/>
      <c r="F158" s="26"/>
    </row>
    <row r="159" spans="1:6" ht="15">
      <c r="A159" s="24"/>
      <c r="B159" s="24"/>
      <c r="C159" s="24"/>
      <c r="D159" s="24"/>
      <c r="E159" s="25"/>
      <c r="F159" s="26"/>
    </row>
    <row r="160" spans="1:6" ht="15">
      <c r="A160" s="24"/>
      <c r="B160" s="24"/>
      <c r="C160" s="24"/>
      <c r="D160" s="24"/>
      <c r="E160" s="91"/>
      <c r="F160" s="26"/>
    </row>
    <row r="161" spans="1:6" ht="15">
      <c r="A161" s="24"/>
      <c r="B161" s="24"/>
      <c r="C161" s="24"/>
      <c r="D161" s="24"/>
      <c r="E161" s="25"/>
      <c r="F161" s="26"/>
    </row>
    <row r="162" spans="1:6" ht="15">
      <c r="A162" s="24"/>
      <c r="B162" s="24"/>
      <c r="C162" s="24"/>
      <c r="D162" s="24"/>
      <c r="E162" s="25"/>
      <c r="F162" s="26"/>
    </row>
    <row r="163" ht="15">
      <c r="E163" s="93"/>
    </row>
    <row r="164" ht="15">
      <c r="E164" s="88"/>
    </row>
    <row r="165" ht="15">
      <c r="E165" s="88"/>
    </row>
    <row r="166" ht="15">
      <c r="E166" s="88"/>
    </row>
    <row r="167" ht="15">
      <c r="E167" s="93"/>
    </row>
    <row r="168" ht="15">
      <c r="E168" s="88"/>
    </row>
  </sheetData>
  <autoFilter ref="A1:G138"/>
  <mergeCells count="1">
    <mergeCell ref="A138:C138"/>
  </mergeCells>
  <printOptions/>
  <pageMargins left="0.5118110236220472" right="0.5118110236220472" top="0.3937007874015748" bottom="0.3937007874015748" header="0.31496062992125984" footer="0.31496062992125984"/>
  <pageSetup horizontalDpi="1200" verticalDpi="1200" orientation="portrait" paperSize="9" scale="71" r:id="rId3"/>
  <rowBreaks count="4" manualBreakCount="4">
    <brk id="31" max="16383" man="1"/>
    <brk id="101" max="16383" man="1"/>
    <brk id="113" max="16383" man="1"/>
    <brk id="13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Gerente Financeiro Santa Casa de Misericórdia de Guara</cp:lastModifiedBy>
  <cp:lastPrinted>2024-03-27T21:46:41Z</cp:lastPrinted>
  <dcterms:created xsi:type="dcterms:W3CDTF">2015-02-24T11:41:13Z</dcterms:created>
  <dcterms:modified xsi:type="dcterms:W3CDTF">2024-05-31T14:14:49Z</dcterms:modified>
  <cp:category/>
  <cp:version/>
  <cp:contentType/>
  <cp:contentStatus/>
</cp:coreProperties>
</file>