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840" activeTab="1"/>
  </bookViews>
  <sheets>
    <sheet name="anexo  " sheetId="25" r:id="rId1"/>
    <sheet name="março" sheetId="26" r:id="rId2"/>
  </sheets>
  <definedNames>
    <definedName name="_xlnm._FilterDatabase" localSheetId="1" hidden="1">'março'!$A$1:$G$173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40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1.595,88 conta 67034
 2.517,20 conta 4228</t>
        </r>
      </text>
    </comment>
  </commentList>
</comments>
</file>

<file path=xl/comments2.xml><?xml version="1.0" encoding="utf-8"?>
<comments xmlns="http://schemas.openxmlformats.org/spreadsheetml/2006/main">
  <authors>
    <author>Mariana Rodrigues</author>
  </authors>
  <commentList>
    <comment ref="E151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08 exames
</t>
        </r>
      </text>
    </comment>
    <comment ref="E160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40 exames</t>
        </r>
      </text>
    </comment>
    <comment ref="E161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multirão 44 exames</t>
        </r>
      </text>
    </comment>
  </commentList>
</comments>
</file>

<file path=xl/sharedStrings.xml><?xml version="1.0" encoding="utf-8"?>
<sst xmlns="http://schemas.openxmlformats.org/spreadsheetml/2006/main" count="826" uniqueCount="282">
  <si>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</si>
  <si>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</si>
  <si>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</si>
  <si>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</si>
  <si>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</si>
  <si>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</si>
  <si>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</si>
  <si>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</si>
  <si>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</si>
  <si>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</si>
  <si>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</si>
  <si>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</si>
  <si>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</si>
  <si>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</si>
  <si>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</si>
  <si>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</si>
  <si>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</si>
  <si>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</si>
  <si>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</si>
  <si>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</si>
  <si>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</si>
  <si>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</si>
  <si>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</si>
  <si>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</si>
  <si>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</si>
  <si>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</si>
  <si>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</si>
  <si>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</si>
  <si>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</si>
  <si>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</si>
  <si>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</si>
  <si>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</si>
  <si>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</si>
  <si>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</si>
  <si>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</si>
  <si>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</si>
  <si>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</si>
  <si>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</si>
  <si>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</si>
  <si>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</si>
  <si>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</si>
  <si>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</si>
  <si>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</si>
  <si>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</si>
  <si>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</si>
  <si>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</si>
  <si>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</si>
  <si>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</si>
  <si>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</si>
  <si>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</si>
  <si>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</si>
  <si>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</si>
  <si>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</si>
  <si>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</si>
  <si>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</si>
  <si>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</si>
  <si>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</si>
  <si>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</si>
  <si>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</si>
  <si>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</si>
  <si>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</si>
  <si>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</si>
  <si>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</si>
  <si>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</si>
  <si>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</si>
  <si>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</si>
  <si>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</si>
  <si>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</si>
  <si>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</si>
  <si>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</si>
  <si>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</si>
  <si>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</si>
  <si>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</si>
  <si>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</si>
  <si>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</si>
  <si>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</si>
  <si>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</si>
  <si>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</si>
  <si>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</si>
  <si>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</si>
  <si>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</si>
  <si>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</si>
  <si>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</si>
  <si>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</si>
  <si>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</si>
  <si>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</si>
  <si>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</si>
  <si>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</si>
  <si>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</si>
  <si>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</si>
  <si>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</si>
  <si>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</si>
  <si>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</si>
  <si>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</si>
  <si>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</si>
  <si>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</si>
  <si>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salário</t>
  </si>
  <si>
    <t>Serviço de Neurologia</t>
  </si>
  <si>
    <t>alimentação</t>
  </si>
  <si>
    <t>irrf</t>
  </si>
  <si>
    <t>inss</t>
  </si>
  <si>
    <t>fgts</t>
  </si>
  <si>
    <t>Total enf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</si>
  <si>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</si>
  <si>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</si>
  <si>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</si>
  <si>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</si>
  <si>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</si>
  <si>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</si>
  <si>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</si>
  <si>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 xml:space="preserve"> </t>
  </si>
  <si>
    <t>Serviço de Dermatologia</t>
  </si>
  <si>
    <t>Isabel Cristina Ferreira da Silva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</si>
  <si>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</si>
  <si>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</si>
  <si>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</si>
  <si>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</si>
  <si>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</si>
  <si>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</si>
  <si>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</si>
  <si>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</si>
  <si>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Cooperativa Odontológica de Jacarei</t>
  </si>
  <si>
    <t>até 13/01/2021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</si>
  <si>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</si>
  <si>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</si>
  <si>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</si>
  <si>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</si>
  <si>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</si>
  <si>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</si>
  <si>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</si>
  <si>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</si>
  <si>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</si>
  <si>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</si>
  <si>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</si>
  <si>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</si>
  <si>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</si>
  <si>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</si>
  <si>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</si>
  <si>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</si>
  <si>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</si>
  <si>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</si>
  <si>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Despesas Financeiras</t>
  </si>
  <si>
    <t>Extrato</t>
  </si>
  <si>
    <t>Kaprinter Comércio Serviço e Locação de Equipamaneto</t>
  </si>
  <si>
    <t>Termo Aditivo nº 05</t>
  </si>
  <si>
    <t>(A) SALDO DO EXERCÍCIO ANTERIOR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</si>
  <si>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</si>
  <si>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</si>
  <si>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</si>
  <si>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</si>
  <si>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</si>
  <si>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</si>
  <si>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</si>
  <si>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Exame Ecocardiograma</t>
  </si>
  <si>
    <t>Madeu e Faraco Serviços Médicos Ltda</t>
  </si>
  <si>
    <t>11.246.809/0001-14</t>
  </si>
  <si>
    <t>Serviço oftalmologia /    auto refrator</t>
  </si>
  <si>
    <t>Michele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</si>
  <si>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</si>
  <si>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</si>
  <si>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</si>
  <si>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</si>
  <si>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</si>
  <si>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</si>
  <si>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</si>
  <si>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 xml:space="preserve">Documento de Arrecadação de Receitas Federais </t>
  </si>
  <si>
    <t>46.763.138/0001-43</t>
  </si>
  <si>
    <t>68.295.880/0001-04</t>
  </si>
  <si>
    <t>Locação diversas</t>
  </si>
  <si>
    <t>Termo de Aditamento nº 10</t>
  </si>
  <si>
    <t>00.531.736/0001-96</t>
  </si>
  <si>
    <t>Serviço Higiene</t>
  </si>
  <si>
    <t>Termo de Aditamento nº 11</t>
  </si>
  <si>
    <t>até 13/01/2024</t>
  </si>
  <si>
    <t>Maksud Cardiologia Diagnóstica e Terapeutica Ltda</t>
  </si>
  <si>
    <t>J Dib Clinica Médica Ltda Me</t>
  </si>
  <si>
    <t>22.960.973/0001-05</t>
  </si>
  <si>
    <t>Exame Eletroneuromiografia</t>
  </si>
  <si>
    <t>Serviço Endocrinologista</t>
  </si>
  <si>
    <t>Medclin Jacarei S/C Ltda</t>
  </si>
  <si>
    <t>05.322.442/0001-78</t>
  </si>
  <si>
    <t>serv administrativo/enfermagem/higiene</t>
  </si>
  <si>
    <t>Serviço Diagnóstico por Imagem</t>
  </si>
  <si>
    <t>serviço médicos especialidades</t>
  </si>
  <si>
    <t xml:space="preserve">Outros serviços de terceiros </t>
  </si>
  <si>
    <t>Serviço dermatologia</t>
  </si>
  <si>
    <t>Termo de Aditamento nº 12</t>
  </si>
  <si>
    <t>Termo de Aditamento nº 06</t>
  </si>
  <si>
    <t>12.799.986/0001-90</t>
  </si>
  <si>
    <t>43.231.645/0001-48</t>
  </si>
  <si>
    <t>Comercial de Alimentos Caetano Ltda</t>
  </si>
  <si>
    <t>10.454.303/0001-38</t>
  </si>
  <si>
    <t>férias</t>
  </si>
  <si>
    <t xml:space="preserve"> Patricia</t>
  </si>
  <si>
    <t>Comercial de Alimentos AMRM Eireli</t>
  </si>
  <si>
    <t>31.365.558/0001-02</t>
  </si>
  <si>
    <t>Camila Yukie Goto</t>
  </si>
  <si>
    <t>Alexandre Marques</t>
  </si>
  <si>
    <t>284.896.558-47</t>
  </si>
  <si>
    <t>material médico hospitalar</t>
  </si>
  <si>
    <t>gêneros alimentícios (parcial)</t>
  </si>
  <si>
    <t xml:space="preserve">gêneros alimentícios </t>
  </si>
  <si>
    <t>Serviço de audiometria</t>
  </si>
  <si>
    <t>A. P. R. Grilo Serviços Fonoaudiologicos Me</t>
  </si>
  <si>
    <t>31.481.186/0001-71</t>
  </si>
  <si>
    <t>Cipax Medicina Diagnóstica Ltda</t>
  </si>
  <si>
    <t>50.011.949/0001-65</t>
  </si>
  <si>
    <t>Termo de Aditamento nº 13</t>
  </si>
  <si>
    <t>boleto</t>
  </si>
  <si>
    <t>Sindicato dos Enfermeiros do Est e São Paulo</t>
  </si>
  <si>
    <t>52.169.117/0001-05</t>
  </si>
  <si>
    <t>Ticket Serviços S.A</t>
  </si>
  <si>
    <t>47.866.934/0001-74</t>
  </si>
  <si>
    <t>Melhor Gas Distribuidora Ltda Epp</t>
  </si>
  <si>
    <t>48.100.176/0002-22</t>
  </si>
  <si>
    <t>serviço administrativos</t>
  </si>
  <si>
    <t>Telefonica Brasil S.a</t>
  </si>
  <si>
    <t>02.558.157/0001-62</t>
  </si>
  <si>
    <t>Utilidade pública</t>
  </si>
  <si>
    <t>Galdino A. Siqueira Filho Padaria Me</t>
  </si>
  <si>
    <t>07.556.205/0001-05</t>
  </si>
  <si>
    <t>Josefa dos Santos Rodrigues</t>
  </si>
  <si>
    <t>UltraSom Equipamentos Médicos Ltda</t>
  </si>
  <si>
    <t>Termo de Aditamento nº 14</t>
  </si>
  <si>
    <t>até 13/01/2025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</si>
  <si>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</si>
  <si>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Ferrari e Pwa Serviços Médics S/S</t>
  </si>
  <si>
    <t>Serviço de Pneumologia</t>
  </si>
  <si>
    <t>Semy Serviços Médicos Ltda</t>
  </si>
  <si>
    <t>25.406.214/0001-93</t>
  </si>
  <si>
    <t>TPG Transportes de Passageiros Ltda</t>
  </si>
  <si>
    <t>19.043.440/0002-35</t>
  </si>
  <si>
    <t>Centroeste Carnes e Derivados Ltda</t>
  </si>
  <si>
    <t>03.802.108/0001-96</t>
  </si>
  <si>
    <t>Minerva S.A</t>
  </si>
  <si>
    <t>67.620.377/0051-83</t>
  </si>
  <si>
    <t>Mercadinho Serv Mago Ltda</t>
  </si>
  <si>
    <t>01.677.196/0001-16</t>
  </si>
  <si>
    <t>15.021.981/0001-20</t>
  </si>
  <si>
    <t>Sales Distribuidora Ltda</t>
  </si>
  <si>
    <t>47.978.428/0001-77</t>
  </si>
  <si>
    <t>Outros materiais de consumo (parcial)</t>
  </si>
  <si>
    <t>08.189.587/0001-30</t>
  </si>
  <si>
    <t>02.947.234/0001-76</t>
  </si>
  <si>
    <t>Reval Atacado de Papelaria Ltda</t>
  </si>
  <si>
    <t>52.434.156/0001-84</t>
  </si>
  <si>
    <t>65.069.593/0001-98</t>
  </si>
  <si>
    <t>Restanho Vieira Alves Serviços Médicos S/S Ltda</t>
  </si>
  <si>
    <t>01.869.972/0001-80</t>
  </si>
  <si>
    <t>Works Informática Comercial Ltda Epp</t>
  </si>
  <si>
    <t>00.320.065/0001-14</t>
  </si>
  <si>
    <t>Serviço de Enfermagem</t>
  </si>
  <si>
    <t>grrf</t>
  </si>
  <si>
    <t>Guararema, 02 de maio de 2024.</t>
  </si>
  <si>
    <t>Viação Jacarei Ltda</t>
  </si>
  <si>
    <t>50.479.476/0001-25</t>
  </si>
  <si>
    <t>Via Nova Serviços Ltda</t>
  </si>
  <si>
    <t>01.178.287/0001-07</t>
  </si>
  <si>
    <t>11.206.099/0004-41</t>
  </si>
  <si>
    <t>Unomed Comércio de Materiais Hositalares Eireli</t>
  </si>
  <si>
    <t>Aquinosite Comércio e Serviços Ltda Me</t>
  </si>
  <si>
    <t>12.259.723/0001-99</t>
  </si>
  <si>
    <t>MedProx Distribuidora de Medicamentos Ltda</t>
  </si>
  <si>
    <t>26.627.461/0001-82</t>
  </si>
  <si>
    <t>Nova Mega G Atacadista de Alimentos S.A</t>
  </si>
  <si>
    <t>Copolfood Com Prod Alimenticios Ltda</t>
  </si>
  <si>
    <t>Londres Dist de Prod Alimenticios Ltda</t>
  </si>
  <si>
    <t>07.034.947/0001-62</t>
  </si>
  <si>
    <t>Sistema de Serv RB Quality Com de Embalagens Ltda</t>
  </si>
  <si>
    <t>Tanby Comércio de Ppaeis Ltda</t>
  </si>
  <si>
    <t>Lider Vale Produtos e Equip para Limpeza Ltda</t>
  </si>
  <si>
    <t>Serviço fisioterapia</t>
  </si>
  <si>
    <t>A. R Ortiz Comércio e Manitenção de Equipamentos</t>
  </si>
  <si>
    <t>24.470.959/0001-94</t>
  </si>
  <si>
    <t>Serviço otorrinolaringologia</t>
  </si>
  <si>
    <t>Cientificalab Produtos Laboratoriais e Sistemas Ltda</t>
  </si>
  <si>
    <t>04.539.3279/0001-37</t>
  </si>
  <si>
    <t>Supermed Com e Imp de Prod Med e Hospitalar  Ltda</t>
  </si>
  <si>
    <t>Fundo de Gaantia por Tempo de Serviço</t>
  </si>
  <si>
    <t>Transf. Bancária nº 5366105 constante do Extrato</t>
  </si>
  <si>
    <t>Transf. Bancária nº 5267182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</si>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</sst>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rgb="FFFF0000"/>
      <name val="Arial Narrow"/>
      <family val="2"/>
    </font>
    <font>
      <b/>
      <sz val="1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0" fillId="3" borderId="0" xfId="0" applyFill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164" fontId="0" fillId="0" borderId="0" xfId="20" applyFont="1" applyFill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0" fillId="0" borderId="0" xfId="0" applyNumberFormat="1"/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0" fillId="0" borderId="1" xfId="20" applyFont="1" applyFill="1" applyBorder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164" fontId="0" fillId="0" borderId="1" xfId="0" applyNumberFormat="1" applyBorder="1"/>
    <xf numFmtId="164" fontId="16" fillId="0" borderId="1" xfId="20" applyFont="1" applyBorder="1"/>
    <xf numFmtId="164" fontId="0" fillId="3" borderId="1" xfId="20" applyFont="1" applyFill="1" applyBorder="1"/>
    <xf numFmtId="44" fontId="0" fillId="0" borderId="0" xfId="0" applyNumberFormat="1"/>
    <xf numFmtId="0" fontId="10" fillId="0" borderId="1" xfId="0" applyFont="1" applyBorder="1" applyAlignment="1">
      <alignment horizontal="left"/>
    </xf>
    <xf numFmtId="164" fontId="0" fillId="0" borderId="2" xfId="20" applyFont="1" applyBorder="1"/>
    <xf numFmtId="44" fontId="1" fillId="0" borderId="0" xfId="0" applyNumberFormat="1" applyFont="1"/>
    <xf numFmtId="44" fontId="1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13" fillId="0" borderId="0" xfId="20" applyFont="1" applyAlignment="1">
      <alignment horizontal="center"/>
    </xf>
    <xf numFmtId="164" fontId="27" fillId="0" borderId="0" xfId="20" applyFont="1" applyAlignment="1">
      <alignment horizontal="center"/>
    </xf>
    <xf numFmtId="0" fontId="7" fillId="5" borderId="0" xfId="0" applyFont="1" applyFill="1" applyAlignment="1">
      <alignment horizontal="center" wrapText="1"/>
    </xf>
    <xf numFmtId="44" fontId="19" fillId="0" borderId="0" xfId="0" applyNumberFormat="1" applyFont="1"/>
    <xf numFmtId="14" fontId="2" fillId="0" borderId="1" xfId="0" applyNumberFormat="1" applyFont="1" applyBorder="1"/>
    <xf numFmtId="0" fontId="15" fillId="2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6" fillId="2" borderId="1" xfId="0" applyFont="1" applyFill="1" applyBorder="1"/>
    <xf numFmtId="164" fontId="28" fillId="2" borderId="1" xfId="20" applyFont="1" applyFill="1" applyBorder="1"/>
    <xf numFmtId="164" fontId="28" fillId="2" borderId="4" xfId="20" applyFont="1" applyFill="1" applyBorder="1"/>
    <xf numFmtId="164" fontId="1" fillId="0" borderId="0" xfId="20" applyFon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0" fillId="0" borderId="1" xfId="20" applyFont="1" applyFill="1" applyBorder="1"/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0" borderId="4" xfId="20" applyFont="1" applyBorder="1" applyAlignment="1">
      <alignment horizontal="center"/>
    </xf>
    <xf numFmtId="164" fontId="2" fillId="0" borderId="3" xfId="2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3D0C-8A93-46FE-B2B0-17E6FE313054}">
  <dimension ref="A1:J214"/>
  <sheetViews>
    <sheetView workbookViewId="0" topLeftCell="A28">
      <selection activeCell="H92" sqref="H1:M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00390625" style="0" customWidth="1"/>
    <col min="10" max="10" width="13.57421875" style="0" bestFit="1" customWidth="1"/>
  </cols>
  <sheetData>
    <row r="1" spans="1:6" ht="15">
      <c r="A1" s="121" t="s">
        <v>104</v>
      </c>
      <c r="B1" s="121"/>
      <c r="C1" s="121"/>
      <c r="D1" s="121"/>
      <c r="E1" s="121"/>
      <c r="F1" s="121"/>
    </row>
    <row r="2" spans="1:6" ht="6" customHeight="1">
      <c r="A2" s="79"/>
      <c r="B2" s="79"/>
      <c r="C2" s="79"/>
      <c r="D2" s="79"/>
      <c r="E2" s="79"/>
      <c r="F2" s="79"/>
    </row>
    <row r="3" spans="1:6" ht="16.5" customHeight="1">
      <c r="A3" s="121" t="s">
        <v>105</v>
      </c>
      <c r="B3" s="121"/>
      <c r="C3" s="121"/>
      <c r="D3" s="121"/>
      <c r="E3" s="121"/>
      <c r="F3" s="121"/>
    </row>
    <row r="4" spans="1:6" ht="15">
      <c r="A4" s="121" t="s">
        <v>0</v>
      </c>
      <c r="B4" s="121"/>
      <c r="C4" s="121"/>
      <c r="D4" s="121"/>
      <c r="E4" s="121"/>
      <c r="F4" s="121"/>
    </row>
    <row r="5" spans="1:6" ht="7.5" customHeight="1">
      <c r="A5" s="79"/>
      <c r="B5" s="79"/>
      <c r="C5" s="79"/>
      <c r="D5" s="79"/>
      <c r="E5" s="79"/>
      <c r="F5" s="79"/>
    </row>
    <row r="6" spans="1:6" ht="15">
      <c r="A6" s="121" t="s">
        <v>54</v>
      </c>
      <c r="B6" s="121"/>
      <c r="C6" s="121"/>
      <c r="D6" s="121"/>
      <c r="E6" s="121"/>
      <c r="F6" s="121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47" t="s">
        <v>66</v>
      </c>
      <c r="C8" s="147"/>
      <c r="D8" s="147"/>
      <c r="E8" s="147"/>
      <c r="F8" s="14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197</v>
      </c>
      <c r="C13" s="1"/>
      <c r="D13" s="1"/>
      <c r="E13" s="1"/>
      <c r="F13" s="1"/>
    </row>
    <row r="14" spans="1:6" ht="15">
      <c r="A14" s="9" t="s">
        <v>3</v>
      </c>
      <c r="B14" s="1" t="s">
        <v>198</v>
      </c>
      <c r="C14" s="1"/>
      <c r="D14" s="1"/>
      <c r="E14" s="1"/>
      <c r="F14" s="1"/>
    </row>
    <row r="15" spans="1:6" ht="24.75" customHeight="1">
      <c r="A15" s="11" t="s">
        <v>61</v>
      </c>
      <c r="B15" s="146" t="s">
        <v>119</v>
      </c>
      <c r="C15" s="146"/>
      <c r="D15" s="146"/>
      <c r="E15" s="146"/>
      <c r="F15" s="146"/>
    </row>
    <row r="16" spans="1:6" ht="15">
      <c r="A16" s="9" t="s">
        <v>4</v>
      </c>
      <c r="B16" s="81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0" t="s">
        <v>5</v>
      </c>
      <c r="B19" s="80" t="s">
        <v>6</v>
      </c>
      <c r="C19" s="145" t="s">
        <v>7</v>
      </c>
      <c r="D19" s="145"/>
      <c r="E19" s="145" t="s">
        <v>8</v>
      </c>
      <c r="F19" s="145"/>
    </row>
    <row r="20" spans="1:6" ht="15">
      <c r="A20" s="12" t="s">
        <v>118</v>
      </c>
      <c r="B20" s="15">
        <v>43844</v>
      </c>
      <c r="C20" s="134" t="s">
        <v>92</v>
      </c>
      <c r="D20" s="134"/>
      <c r="E20" s="144">
        <v>3710326.08</v>
      </c>
      <c r="F20" s="144"/>
    </row>
    <row r="21" spans="1:6" ht="15">
      <c r="A21" s="2" t="s">
        <v>127</v>
      </c>
      <c r="B21" s="15">
        <v>43915</v>
      </c>
      <c r="C21" s="133" t="s">
        <v>122</v>
      </c>
      <c r="D21" s="134"/>
      <c r="E21" s="144">
        <v>211280</v>
      </c>
      <c r="F21" s="144"/>
    </row>
    <row r="22" spans="1:6" ht="15">
      <c r="A22" s="2" t="s">
        <v>125</v>
      </c>
      <c r="B22" s="15">
        <v>44209</v>
      </c>
      <c r="C22" s="133" t="s">
        <v>126</v>
      </c>
      <c r="D22" s="134"/>
      <c r="E22" s="144">
        <v>3834753.12</v>
      </c>
      <c r="F22" s="144"/>
    </row>
    <row r="23" spans="1:6" ht="15">
      <c r="A23" s="2" t="s">
        <v>140</v>
      </c>
      <c r="B23" s="15">
        <v>44264</v>
      </c>
      <c r="C23" s="133" t="s">
        <v>126</v>
      </c>
      <c r="D23" s="134"/>
      <c r="E23" s="144">
        <v>99900</v>
      </c>
      <c r="F23" s="144"/>
    </row>
    <row r="24" spans="1:6" ht="15">
      <c r="A24" s="2" t="s">
        <v>144</v>
      </c>
      <c r="B24" s="15">
        <v>44349</v>
      </c>
      <c r="C24" s="133" t="s">
        <v>126</v>
      </c>
      <c r="D24" s="134"/>
      <c r="E24" s="144">
        <v>198498.3</v>
      </c>
      <c r="F24" s="144"/>
    </row>
    <row r="25" spans="1:6" ht="15">
      <c r="A25" s="2" t="s">
        <v>187</v>
      </c>
      <c r="B25" s="15">
        <v>44438</v>
      </c>
      <c r="C25" s="133" t="s">
        <v>126</v>
      </c>
      <c r="D25" s="134"/>
      <c r="E25" s="144">
        <v>220000</v>
      </c>
      <c r="F25" s="144"/>
    </row>
    <row r="26" spans="1:6" ht="15">
      <c r="A26" s="2" t="s">
        <v>146</v>
      </c>
      <c r="B26" s="15">
        <v>44473</v>
      </c>
      <c r="C26" s="133" t="s">
        <v>126</v>
      </c>
      <c r="D26" s="134"/>
      <c r="E26" s="144">
        <v>57449.22</v>
      </c>
      <c r="F26" s="144"/>
    </row>
    <row r="27" spans="1:6" ht="15">
      <c r="A27" s="2" t="s">
        <v>151</v>
      </c>
      <c r="B27" s="15">
        <v>44571</v>
      </c>
      <c r="C27" s="133" t="s">
        <v>152</v>
      </c>
      <c r="D27" s="134"/>
      <c r="E27" s="144">
        <v>4244903.64</v>
      </c>
      <c r="F27" s="144"/>
    </row>
    <row r="28" spans="1:6" ht="15">
      <c r="A28" s="2" t="s">
        <v>161</v>
      </c>
      <c r="B28" s="15">
        <v>44649</v>
      </c>
      <c r="C28" s="133" t="s">
        <v>152</v>
      </c>
      <c r="D28" s="134"/>
      <c r="E28" s="135">
        <v>400000</v>
      </c>
      <c r="F28" s="135"/>
    </row>
    <row r="29" spans="1:6" ht="15">
      <c r="A29" s="2" t="s">
        <v>169</v>
      </c>
      <c r="B29" s="15">
        <v>44832</v>
      </c>
      <c r="C29" s="133" t="s">
        <v>152</v>
      </c>
      <c r="D29" s="134"/>
      <c r="E29" s="135">
        <v>100000</v>
      </c>
      <c r="F29" s="135"/>
    </row>
    <row r="30" spans="1:6" ht="15">
      <c r="A30" s="2" t="s">
        <v>172</v>
      </c>
      <c r="B30" s="15">
        <v>44939</v>
      </c>
      <c r="C30" s="133" t="s">
        <v>173</v>
      </c>
      <c r="D30" s="134"/>
      <c r="E30" s="136">
        <v>4963646.52</v>
      </c>
      <c r="F30" s="137"/>
    </row>
    <row r="31" spans="1:6" ht="15">
      <c r="A31" s="2" t="s">
        <v>186</v>
      </c>
      <c r="B31" s="15">
        <v>45145</v>
      </c>
      <c r="C31" s="133" t="s">
        <v>173</v>
      </c>
      <c r="D31" s="134"/>
      <c r="E31" s="136">
        <v>479933.96</v>
      </c>
      <c r="F31" s="137"/>
    </row>
    <row r="32" spans="1:6" ht="15.75" customHeight="1">
      <c r="A32" s="2" t="s">
        <v>207</v>
      </c>
      <c r="B32" s="102">
        <v>45289</v>
      </c>
      <c r="C32" s="133" t="s">
        <v>173</v>
      </c>
      <c r="D32" s="134"/>
      <c r="E32" s="138"/>
      <c r="F32" s="139"/>
    </row>
    <row r="33" spans="1:6" ht="15.75" customHeight="1">
      <c r="A33" s="2" t="s">
        <v>223</v>
      </c>
      <c r="B33" s="102">
        <v>45303</v>
      </c>
      <c r="C33" s="133" t="s">
        <v>224</v>
      </c>
      <c r="D33" s="134"/>
      <c r="E33" s="142">
        <v>5763936.96</v>
      </c>
      <c r="F33" s="143"/>
    </row>
    <row r="34" spans="1:6" ht="18" customHeight="1">
      <c r="A34" s="140" t="s">
        <v>93</v>
      </c>
      <c r="B34" s="141"/>
      <c r="C34" s="141"/>
      <c r="D34" s="141"/>
      <c r="E34" s="141"/>
      <c r="F34" s="141"/>
    </row>
    <row r="35" spans="1:6" ht="34.5" customHeight="1">
      <c r="A35" s="67" t="s">
        <v>9</v>
      </c>
      <c r="B35" s="67" t="s">
        <v>10</v>
      </c>
      <c r="C35" s="67" t="s">
        <v>11</v>
      </c>
      <c r="D35" s="131" t="s">
        <v>12</v>
      </c>
      <c r="E35" s="132"/>
      <c r="F35" s="67" t="s">
        <v>13</v>
      </c>
    </row>
    <row r="36" spans="1:6" ht="28.5" customHeight="1">
      <c r="A36" s="111">
        <v>45390</v>
      </c>
      <c r="B36" s="51">
        <v>380328.08</v>
      </c>
      <c r="C36" s="111">
        <v>45390</v>
      </c>
      <c r="D36" s="127" t="s">
        <v>279</v>
      </c>
      <c r="E36" s="127"/>
      <c r="F36" s="112">
        <v>380328.08</v>
      </c>
    </row>
    <row r="37" spans="1:6" ht="28.5" customHeight="1">
      <c r="A37" s="111">
        <v>45390</v>
      </c>
      <c r="B37" s="51">
        <v>100000</v>
      </c>
      <c r="C37" s="111">
        <v>45390</v>
      </c>
      <c r="D37" s="127" t="s">
        <v>280</v>
      </c>
      <c r="E37" s="127"/>
      <c r="F37" s="112">
        <v>100000</v>
      </c>
    </row>
    <row r="38" spans="1:6" ht="15">
      <c r="A38" s="128" t="s">
        <v>145</v>
      </c>
      <c r="B38" s="128"/>
      <c r="C38" s="128"/>
      <c r="D38" s="128"/>
      <c r="E38" s="128"/>
      <c r="F38" s="68">
        <v>456002.98</v>
      </c>
    </row>
    <row r="39" spans="1:7" ht="15">
      <c r="A39" s="129" t="s">
        <v>14</v>
      </c>
      <c r="B39" s="129"/>
      <c r="C39" s="129"/>
      <c r="D39" s="129"/>
      <c r="E39" s="129"/>
      <c r="F39" s="57">
        <f>F36+F37</f>
        <v>480328.08</v>
      </c>
      <c r="G39" s="56"/>
    </row>
    <row r="40" spans="1:7" ht="15">
      <c r="A40" s="129" t="s">
        <v>17</v>
      </c>
      <c r="B40" s="129"/>
      <c r="C40" s="129"/>
      <c r="D40" s="129"/>
      <c r="E40" s="129"/>
      <c r="F40" s="113">
        <f>1595.88+2517.2</f>
        <v>4113.08</v>
      </c>
      <c r="G40" s="56"/>
    </row>
    <row r="41" spans="1:7" ht="15">
      <c r="A41" s="129" t="s">
        <v>67</v>
      </c>
      <c r="B41" s="129"/>
      <c r="C41" s="129"/>
      <c r="D41" s="129"/>
      <c r="E41" s="129"/>
      <c r="F41" s="16">
        <v>0</v>
      </c>
      <c r="G41" s="14"/>
    </row>
    <row r="42" spans="1:7" ht="15">
      <c r="A42" s="129" t="s">
        <v>15</v>
      </c>
      <c r="B42" s="129"/>
      <c r="C42" s="129"/>
      <c r="D42" s="129"/>
      <c r="E42" s="129"/>
      <c r="F42" s="17">
        <f>F38+F39+F40+F41</f>
        <v>940444.14</v>
      </c>
      <c r="G42" s="14"/>
    </row>
    <row r="43" spans="1:7" ht="5.25" customHeight="1">
      <c r="A43" s="130"/>
      <c r="B43" s="130"/>
      <c r="C43" s="130"/>
      <c r="D43" s="130"/>
      <c r="E43" s="130"/>
      <c r="F43" s="18"/>
      <c r="G43" s="14"/>
    </row>
    <row r="44" spans="1:6" ht="15">
      <c r="A44" s="129" t="s">
        <v>106</v>
      </c>
      <c r="B44" s="129"/>
      <c r="C44" s="129"/>
      <c r="D44" s="129"/>
      <c r="E44" s="129"/>
      <c r="F44" s="17">
        <v>0</v>
      </c>
    </row>
    <row r="45" spans="1:7" ht="15">
      <c r="A45" s="129" t="s">
        <v>16</v>
      </c>
      <c r="B45" s="129"/>
      <c r="C45" s="129"/>
      <c r="D45" s="129"/>
      <c r="E45" s="129"/>
      <c r="F45" s="17">
        <f>F42+F44</f>
        <v>940444.14</v>
      </c>
      <c r="G45" s="14"/>
    </row>
    <row r="46" spans="1:7" ht="10.5" customHeight="1">
      <c r="A46" s="4" t="s">
        <v>18</v>
      </c>
      <c r="B46" s="3"/>
      <c r="C46" s="3"/>
      <c r="G46" s="14"/>
    </row>
    <row r="47" spans="1:3" ht="12" customHeight="1">
      <c r="A47" s="4" t="s">
        <v>19</v>
      </c>
      <c r="B47" s="3"/>
      <c r="C47" s="3"/>
    </row>
    <row r="48" spans="1:6" ht="10.5" customHeight="1">
      <c r="A48" s="4" t="s">
        <v>107</v>
      </c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5">
      <c r="A51" s="121" t="s">
        <v>104</v>
      </c>
      <c r="B51" s="121"/>
      <c r="C51" s="121"/>
      <c r="D51" s="121"/>
      <c r="E51" s="121"/>
      <c r="F51" s="121"/>
    </row>
    <row r="52" spans="1:6" ht="8.25" customHeight="1">
      <c r="A52" s="79"/>
      <c r="B52" s="79"/>
      <c r="C52" s="79"/>
      <c r="D52" s="79"/>
      <c r="E52" s="79"/>
      <c r="F52" s="79"/>
    </row>
    <row r="53" spans="1:6" ht="15">
      <c r="A53" s="121" t="s">
        <v>105</v>
      </c>
      <c r="B53" s="121"/>
      <c r="C53" s="121"/>
      <c r="D53" s="121"/>
      <c r="E53" s="121"/>
      <c r="F53" s="121"/>
    </row>
    <row r="54" spans="1:6" ht="15">
      <c r="A54" s="121" t="s">
        <v>0</v>
      </c>
      <c r="B54" s="121"/>
      <c r="C54" s="121"/>
      <c r="D54" s="121"/>
      <c r="E54" s="121"/>
      <c r="F54" s="121"/>
    </row>
    <row r="55" spans="1:6" ht="9" customHeight="1">
      <c r="A55" s="79"/>
      <c r="B55" s="79"/>
      <c r="C55" s="79"/>
      <c r="D55" s="79"/>
      <c r="E55" s="79"/>
      <c r="F55" s="79"/>
    </row>
    <row r="56" spans="1:6" ht="15">
      <c r="A56" s="121" t="s">
        <v>54</v>
      </c>
      <c r="B56" s="121"/>
      <c r="C56" s="121"/>
      <c r="D56" s="121"/>
      <c r="E56" s="121"/>
      <c r="F56" s="121"/>
    </row>
    <row r="57" spans="1:6" ht="8.25" customHeight="1">
      <c r="A57" s="79"/>
      <c r="B57" s="79"/>
      <c r="C57" s="79"/>
      <c r="D57" s="79"/>
      <c r="E57" s="79"/>
      <c r="F57" s="79"/>
    </row>
    <row r="58" spans="1:6" ht="38.25" customHeight="1">
      <c r="A58" s="122" t="s">
        <v>225</v>
      </c>
      <c r="B58" s="122"/>
      <c r="C58" s="122"/>
      <c r="D58" s="122"/>
      <c r="E58" s="122"/>
      <c r="F58" s="122"/>
    </row>
    <row r="59" spans="1:6" ht="15">
      <c r="A59" s="5"/>
      <c r="B59" s="5"/>
      <c r="C59" s="5"/>
      <c r="D59" s="5"/>
      <c r="E59" s="5"/>
      <c r="F59" s="5"/>
    </row>
    <row r="60" spans="1:6" ht="21.75" customHeight="1">
      <c r="A60" s="123" t="s">
        <v>95</v>
      </c>
      <c r="B60" s="123"/>
      <c r="C60" s="123"/>
      <c r="D60" s="123"/>
      <c r="E60" s="123"/>
      <c r="F60" s="123"/>
    </row>
    <row r="61" spans="1:6" ht="15">
      <c r="A61" s="124" t="s">
        <v>20</v>
      </c>
      <c r="B61" s="124"/>
      <c r="C61" s="124"/>
      <c r="D61" s="124"/>
      <c r="E61" s="124"/>
      <c r="F61" s="124"/>
    </row>
    <row r="62" spans="1:6" ht="68.25">
      <c r="A62" s="6" t="s">
        <v>21</v>
      </c>
      <c r="B62" s="6" t="s">
        <v>22</v>
      </c>
      <c r="C62" s="6" t="s">
        <v>23</v>
      </c>
      <c r="D62" s="6" t="s">
        <v>24</v>
      </c>
      <c r="E62" s="6" t="s">
        <v>117</v>
      </c>
      <c r="F62" s="6" t="s">
        <v>25</v>
      </c>
    </row>
    <row r="63" spans="1:6" ht="18.75" customHeight="1">
      <c r="A63" s="12" t="s">
        <v>26</v>
      </c>
      <c r="B63" s="51">
        <v>60150.36</v>
      </c>
      <c r="C63" s="51">
        <v>0</v>
      </c>
      <c r="D63" s="51">
        <v>60150.36</v>
      </c>
      <c r="E63" s="51">
        <f>C63+D63</f>
        <v>60150.36</v>
      </c>
      <c r="F63" s="51">
        <v>0</v>
      </c>
    </row>
    <row r="64" spans="1:6" ht="18.75" customHeight="1">
      <c r="A64" s="12" t="s">
        <v>27</v>
      </c>
      <c r="B64" s="51">
        <v>0</v>
      </c>
      <c r="C64" s="51">
        <v>0</v>
      </c>
      <c r="D64" s="51">
        <v>0</v>
      </c>
      <c r="E64" s="51">
        <f aca="true" t="shared" si="0" ref="E64:E78">C64+D64</f>
        <v>0</v>
      </c>
      <c r="F64" s="51">
        <v>0</v>
      </c>
    </row>
    <row r="65" spans="1:6" ht="18.75" customHeight="1">
      <c r="A65" s="12" t="s">
        <v>28</v>
      </c>
      <c r="B65" s="51">
        <v>0</v>
      </c>
      <c r="C65" s="51">
        <v>0</v>
      </c>
      <c r="D65" s="51">
        <v>0</v>
      </c>
      <c r="E65" s="51">
        <f t="shared" si="0"/>
        <v>0</v>
      </c>
      <c r="F65" s="51">
        <v>0</v>
      </c>
    </row>
    <row r="66" spans="1:6" ht="18.75" customHeight="1">
      <c r="A66" s="12" t="s">
        <v>103</v>
      </c>
      <c r="B66" s="51">
        <v>3219.83</v>
      </c>
      <c r="C66" s="51">
        <v>0</v>
      </c>
      <c r="D66" s="51">
        <v>3219.83</v>
      </c>
      <c r="E66" s="51">
        <f t="shared" si="0"/>
        <v>3219.83</v>
      </c>
      <c r="F66" s="51">
        <v>0</v>
      </c>
    </row>
    <row r="67" spans="1:6" ht="18.75" customHeight="1">
      <c r="A67" s="12" t="s">
        <v>29</v>
      </c>
      <c r="B67" s="51">
        <v>5934.71</v>
      </c>
      <c r="C67" s="51">
        <v>0</v>
      </c>
      <c r="D67" s="51">
        <v>5934.71</v>
      </c>
      <c r="E67" s="51">
        <f t="shared" si="0"/>
        <v>5934.71</v>
      </c>
      <c r="F67" s="51">
        <v>0</v>
      </c>
    </row>
    <row r="68" spans="1:6" ht="18.75" customHeight="1">
      <c r="A68" s="19" t="s">
        <v>30</v>
      </c>
      <c r="B68" s="51">
        <v>767.39</v>
      </c>
      <c r="C68" s="51">
        <v>0</v>
      </c>
      <c r="D68" s="51">
        <v>767.39</v>
      </c>
      <c r="E68" s="51">
        <f t="shared" si="0"/>
        <v>767.39</v>
      </c>
      <c r="F68" s="51">
        <v>0</v>
      </c>
    </row>
    <row r="69" spans="1:6" ht="18.75" customHeight="1">
      <c r="A69" s="12" t="s">
        <v>47</v>
      </c>
      <c r="B69" s="51">
        <v>140230.82</v>
      </c>
      <c r="C69" s="51">
        <v>0</v>
      </c>
      <c r="D69" s="51">
        <v>140230.82</v>
      </c>
      <c r="E69" s="51">
        <f t="shared" si="0"/>
        <v>140230.82</v>
      </c>
      <c r="F69" s="51">
        <v>0</v>
      </c>
    </row>
    <row r="70" spans="1:6" ht="18.75" customHeight="1">
      <c r="A70" s="19" t="s">
        <v>31</v>
      </c>
      <c r="B70" s="51">
        <v>224615.47</v>
      </c>
      <c r="C70" s="51">
        <v>0</v>
      </c>
      <c r="D70" s="51">
        <v>224615.47</v>
      </c>
      <c r="E70" s="51">
        <f t="shared" si="0"/>
        <v>224615.47</v>
      </c>
      <c r="F70" s="51">
        <v>0</v>
      </c>
    </row>
    <row r="71" spans="1:6" ht="18.75" customHeight="1">
      <c r="A71" s="12" t="s">
        <v>32</v>
      </c>
      <c r="B71" s="51">
        <v>0</v>
      </c>
      <c r="C71" s="51">
        <v>0</v>
      </c>
      <c r="D71" s="51">
        <v>0</v>
      </c>
      <c r="E71" s="51">
        <f t="shared" si="0"/>
        <v>0</v>
      </c>
      <c r="F71" s="51">
        <v>0</v>
      </c>
    </row>
    <row r="72" spans="1:6" ht="18.75" customHeight="1">
      <c r="A72" s="12" t="s">
        <v>40</v>
      </c>
      <c r="B72" s="51">
        <v>10596.14</v>
      </c>
      <c r="C72" s="51">
        <v>0</v>
      </c>
      <c r="D72" s="51">
        <v>10596.14</v>
      </c>
      <c r="E72" s="51">
        <f t="shared" si="0"/>
        <v>10596.14</v>
      </c>
      <c r="F72" s="51">
        <v>0</v>
      </c>
    </row>
    <row r="73" spans="1:6" ht="18.75" customHeight="1">
      <c r="A73" s="12" t="s">
        <v>39</v>
      </c>
      <c r="B73" s="51">
        <v>60</v>
      </c>
      <c r="C73" s="51">
        <v>0</v>
      </c>
      <c r="D73" s="51">
        <v>60</v>
      </c>
      <c r="E73" s="51">
        <f t="shared" si="0"/>
        <v>60</v>
      </c>
      <c r="F73" s="51">
        <v>0</v>
      </c>
    </row>
    <row r="74" spans="1:6" ht="18.75" customHeight="1">
      <c r="A74" s="12" t="s">
        <v>38</v>
      </c>
      <c r="B74" s="51">
        <v>0</v>
      </c>
      <c r="C74" s="51">
        <v>0</v>
      </c>
      <c r="D74" s="51">
        <v>0</v>
      </c>
      <c r="E74" s="51">
        <f t="shared" si="0"/>
        <v>0</v>
      </c>
      <c r="F74" s="51">
        <v>0</v>
      </c>
    </row>
    <row r="75" spans="1:6" ht="18.75" customHeight="1">
      <c r="A75" s="19" t="s">
        <v>33</v>
      </c>
      <c r="B75" s="51">
        <v>0</v>
      </c>
      <c r="C75" s="51">
        <v>0</v>
      </c>
      <c r="D75" s="51">
        <v>0</v>
      </c>
      <c r="E75" s="51">
        <f t="shared" si="0"/>
        <v>0</v>
      </c>
      <c r="F75" s="51">
        <v>0</v>
      </c>
    </row>
    <row r="76" spans="1:6" ht="18.75" customHeight="1">
      <c r="A76" s="12" t="s">
        <v>34</v>
      </c>
      <c r="B76" s="51">
        <v>0</v>
      </c>
      <c r="C76" s="51">
        <v>0</v>
      </c>
      <c r="D76" s="51">
        <v>0</v>
      </c>
      <c r="E76" s="51">
        <f t="shared" si="0"/>
        <v>0</v>
      </c>
      <c r="F76" s="51">
        <v>0</v>
      </c>
    </row>
    <row r="77" spans="1:6" ht="26.25" customHeight="1">
      <c r="A77" s="19" t="s">
        <v>35</v>
      </c>
      <c r="B77" s="51">
        <f>141.9+141.9</f>
        <v>283.8</v>
      </c>
      <c r="C77" s="51">
        <v>0</v>
      </c>
      <c r="D77" s="51">
        <f>141.9+141.9</f>
        <v>283.8</v>
      </c>
      <c r="E77" s="51">
        <f t="shared" si="0"/>
        <v>283.8</v>
      </c>
      <c r="F77" s="51">
        <v>0</v>
      </c>
    </row>
    <row r="78" spans="1:6" ht="18.75" customHeight="1">
      <c r="A78" s="12" t="s">
        <v>36</v>
      </c>
      <c r="B78" s="51">
        <v>0</v>
      </c>
      <c r="C78" s="51">
        <v>0</v>
      </c>
      <c r="D78" s="51">
        <v>0</v>
      </c>
      <c r="E78" s="51">
        <f t="shared" si="0"/>
        <v>0</v>
      </c>
      <c r="F78" s="51">
        <v>0</v>
      </c>
    </row>
    <row r="79" spans="1:6" ht="24.75" customHeight="1">
      <c r="A79" s="20" t="s">
        <v>37</v>
      </c>
      <c r="B79" s="21">
        <f>SUM(B63:B78)</f>
        <v>445858.52</v>
      </c>
      <c r="C79" s="21">
        <f>SUM(C63:C78)</f>
        <v>0</v>
      </c>
      <c r="D79" s="21">
        <f>SUM(D63:D78)</f>
        <v>445858.52</v>
      </c>
      <c r="E79" s="58">
        <f>C79+D79</f>
        <v>445858.52</v>
      </c>
      <c r="F79" s="21">
        <f>SUM(F63:F78)</f>
        <v>0</v>
      </c>
    </row>
    <row r="80" ht="15">
      <c r="A80" s="7" t="s">
        <v>41</v>
      </c>
    </row>
    <row r="81" spans="1:6" ht="15">
      <c r="A81" s="8" t="s">
        <v>42</v>
      </c>
      <c r="B81" s="8"/>
      <c r="C81" s="8"/>
      <c r="D81" s="8"/>
      <c r="E81" s="8"/>
      <c r="F81" s="8"/>
    </row>
    <row r="82" spans="1:6" ht="15">
      <c r="A82" s="8" t="s">
        <v>43</v>
      </c>
      <c r="B82" s="8"/>
      <c r="C82" s="8"/>
      <c r="D82" s="8"/>
      <c r="E82" s="8"/>
      <c r="F82" s="8"/>
    </row>
    <row r="83" spans="1:6" ht="15">
      <c r="A83" s="8" t="s">
        <v>44</v>
      </c>
      <c r="B83" s="8"/>
      <c r="C83" s="8"/>
      <c r="D83" s="8"/>
      <c r="E83" s="8"/>
      <c r="F83" s="8"/>
    </row>
    <row r="84" spans="1:6" ht="23.25" customHeight="1">
      <c r="A84" s="125" t="s">
        <v>45</v>
      </c>
      <c r="B84" s="125"/>
      <c r="C84" s="125"/>
      <c r="D84" s="125"/>
      <c r="E84" s="125"/>
      <c r="F84" s="125"/>
    </row>
    <row r="85" spans="1:6" ht="61.5" customHeight="1">
      <c r="A85" s="126" t="s">
        <v>108</v>
      </c>
      <c r="B85" s="126"/>
      <c r="C85" s="126"/>
      <c r="D85" s="126"/>
      <c r="E85" s="126"/>
      <c r="F85" s="126"/>
    </row>
    <row r="86" spans="1:6" ht="15">
      <c r="A86" s="8" t="s">
        <v>46</v>
      </c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7" ht="15">
      <c r="A89" s="121" t="s">
        <v>104</v>
      </c>
      <c r="B89" s="121"/>
      <c r="C89" s="121"/>
      <c r="D89" s="121"/>
      <c r="E89" s="121"/>
      <c r="F89" s="121"/>
      <c r="G89" s="10"/>
    </row>
    <row r="90" spans="1:7" ht="10.5" customHeight="1">
      <c r="A90" s="79"/>
      <c r="B90" s="79"/>
      <c r="C90" s="79"/>
      <c r="D90" s="79"/>
      <c r="E90" s="79"/>
      <c r="F90" s="79"/>
      <c r="G90" s="10"/>
    </row>
    <row r="91" spans="1:7" ht="15">
      <c r="A91" s="121" t="s">
        <v>105</v>
      </c>
      <c r="B91" s="121"/>
      <c r="C91" s="121"/>
      <c r="D91" s="121"/>
      <c r="E91" s="121"/>
      <c r="F91" s="121"/>
      <c r="G91" s="10"/>
    </row>
    <row r="92" spans="1:7" ht="15">
      <c r="A92" s="121" t="s">
        <v>0</v>
      </c>
      <c r="B92" s="121"/>
      <c r="C92" s="121"/>
      <c r="D92" s="121"/>
      <c r="E92" s="121"/>
      <c r="F92" s="121"/>
      <c r="G92" s="10"/>
    </row>
    <row r="93" spans="1:7" ht="10.5" customHeight="1">
      <c r="A93" s="79"/>
      <c r="B93" s="79"/>
      <c r="C93" s="79"/>
      <c r="D93" s="79"/>
      <c r="E93" s="79"/>
      <c r="F93" s="79"/>
      <c r="G93" s="10"/>
    </row>
    <row r="94" spans="1:7" ht="15">
      <c r="A94" s="121" t="s">
        <v>54</v>
      </c>
      <c r="B94" s="121"/>
      <c r="C94" s="121"/>
      <c r="D94" s="121"/>
      <c r="E94" s="121"/>
      <c r="F94" s="121"/>
      <c r="G94" s="10"/>
    </row>
    <row r="97" spans="1:6" ht="24.75" customHeight="1">
      <c r="A97" s="115" t="s">
        <v>48</v>
      </c>
      <c r="B97" s="116"/>
      <c r="C97" s="116"/>
      <c r="D97" s="116"/>
      <c r="E97" s="116"/>
      <c r="F97" s="117"/>
    </row>
    <row r="98" spans="1:6" ht="24.75" customHeight="1">
      <c r="A98" s="118" t="s">
        <v>49</v>
      </c>
      <c r="B98" s="119"/>
      <c r="C98" s="119"/>
      <c r="D98" s="119"/>
      <c r="E98" s="120"/>
      <c r="F98" s="17">
        <f>'anexo  '!F45</f>
        <v>940444.14</v>
      </c>
    </row>
    <row r="99" spans="1:6" ht="24.75" customHeight="1">
      <c r="A99" s="118" t="s">
        <v>50</v>
      </c>
      <c r="B99" s="119"/>
      <c r="C99" s="119"/>
      <c r="D99" s="119"/>
      <c r="E99" s="120"/>
      <c r="F99" s="16">
        <f>'anexo  '!C79+'anexo  '!D79</f>
        <v>445858.52</v>
      </c>
    </row>
    <row r="100" spans="1:6" ht="24.75" customHeight="1">
      <c r="A100" s="118" t="s">
        <v>51</v>
      </c>
      <c r="B100" s="119"/>
      <c r="C100" s="119"/>
      <c r="D100" s="119"/>
      <c r="E100" s="120"/>
      <c r="F100" s="16">
        <f>'anexo  '!F42-(F99-'anexo  '!F44)</f>
        <v>494585.62</v>
      </c>
    </row>
    <row r="101" spans="1:6" ht="24.75" customHeight="1">
      <c r="A101" s="118" t="s">
        <v>52</v>
      </c>
      <c r="B101" s="119"/>
      <c r="C101" s="119"/>
      <c r="D101" s="119"/>
      <c r="E101" s="120"/>
      <c r="F101" s="87">
        <v>0</v>
      </c>
    </row>
    <row r="102" spans="1:10" ht="24.75" customHeight="1">
      <c r="A102" s="118" t="s">
        <v>94</v>
      </c>
      <c r="B102" s="119"/>
      <c r="C102" s="119"/>
      <c r="D102" s="119"/>
      <c r="E102" s="120"/>
      <c r="F102" s="16">
        <f>F100-F101</f>
        <v>494585.62</v>
      </c>
      <c r="J102" s="14"/>
    </row>
    <row r="103" ht="20.25" customHeight="1"/>
    <row r="104" spans="1:6" ht="15">
      <c r="A104" s="114" t="s">
        <v>109</v>
      </c>
      <c r="B104" s="114"/>
      <c r="C104" s="114"/>
      <c r="D104" s="114"/>
      <c r="E104" s="114"/>
      <c r="F104" s="114"/>
    </row>
    <row r="105" spans="1:7" ht="15" customHeight="1">
      <c r="A105" s="114"/>
      <c r="B105" s="114"/>
      <c r="C105" s="114"/>
      <c r="D105" s="114"/>
      <c r="E105" s="114"/>
      <c r="F105" s="114"/>
      <c r="G105" s="52"/>
    </row>
    <row r="106" spans="1:7" ht="15">
      <c r="A106" s="114"/>
      <c r="B106" s="114"/>
      <c r="C106" s="114"/>
      <c r="D106" s="114"/>
      <c r="E106" s="114"/>
      <c r="F106" s="114"/>
      <c r="G106" s="52"/>
    </row>
    <row r="107" ht="15">
      <c r="G107" s="14"/>
    </row>
    <row r="108" spans="1:7" ht="15">
      <c r="A108" t="s">
        <v>253</v>
      </c>
      <c r="G108" s="14"/>
    </row>
    <row r="109" spans="6:7" ht="15">
      <c r="F109" s="34"/>
      <c r="G109" s="14"/>
    </row>
    <row r="110" spans="6:7" ht="15">
      <c r="F110" s="34"/>
      <c r="G110" s="14"/>
    </row>
    <row r="111" spans="1:7" ht="15">
      <c r="A111" s="84"/>
      <c r="F111" s="14"/>
      <c r="G111" s="14"/>
    </row>
    <row r="112" spans="1:7" ht="15">
      <c r="A112" s="10" t="s">
        <v>197</v>
      </c>
      <c r="G112" s="14"/>
    </row>
    <row r="113" spans="1:6" ht="15">
      <c r="A113" s="10" t="s">
        <v>53</v>
      </c>
      <c r="F113" s="92"/>
    </row>
    <row r="114" ht="15">
      <c r="F114" s="34"/>
    </row>
    <row r="115" ht="15">
      <c r="F115" s="92"/>
    </row>
    <row r="116" ht="15">
      <c r="F116" s="92"/>
    </row>
    <row r="117" ht="15">
      <c r="F117" s="92"/>
    </row>
    <row r="119" ht="15">
      <c r="F119" s="34"/>
    </row>
    <row r="120" ht="15">
      <c r="F120" s="101"/>
    </row>
    <row r="121" spans="6:8" ht="15">
      <c r="F121" s="14"/>
      <c r="H121" s="65"/>
    </row>
    <row r="123" ht="15">
      <c r="F123" s="14"/>
    </row>
    <row r="124" ht="15">
      <c r="F124" s="92"/>
    </row>
    <row r="125" ht="15">
      <c r="F125" s="92"/>
    </row>
    <row r="126" ht="15">
      <c r="F126" s="92"/>
    </row>
    <row r="127" ht="15">
      <c r="F127" s="92"/>
    </row>
    <row r="186" ht="15">
      <c r="G186" s="34"/>
    </row>
    <row r="187" ht="15">
      <c r="G187" s="34"/>
    </row>
    <row r="190" ht="15">
      <c r="G190" s="92"/>
    </row>
    <row r="210" ht="15">
      <c r="H210" s="34"/>
    </row>
    <row r="211" ht="15">
      <c r="H211" s="34"/>
    </row>
    <row r="212" ht="15">
      <c r="H212" s="34"/>
    </row>
    <row r="213" ht="15">
      <c r="H213" s="34"/>
    </row>
    <row r="214" ht="15">
      <c r="H214" s="34"/>
    </row>
  </sheetData>
  <mergeCells count="68"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D35:E35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A34:F34"/>
    <mergeCell ref="C33:D33"/>
    <mergeCell ref="E33:F33"/>
    <mergeCell ref="A51:F51"/>
    <mergeCell ref="D36:E36"/>
    <mergeCell ref="D37:E37"/>
    <mergeCell ref="A38:E38"/>
    <mergeCell ref="A39:E39"/>
    <mergeCell ref="A40:E40"/>
    <mergeCell ref="A41:E41"/>
    <mergeCell ref="A42:E42"/>
    <mergeCell ref="A43:E43"/>
    <mergeCell ref="A44:E44"/>
    <mergeCell ref="A45:E45"/>
    <mergeCell ref="A94:F94"/>
    <mergeCell ref="A53:F53"/>
    <mergeCell ref="A54:F54"/>
    <mergeCell ref="A56:F56"/>
    <mergeCell ref="A58:F58"/>
    <mergeCell ref="A60:F60"/>
    <mergeCell ref="A61:F61"/>
    <mergeCell ref="A84:F84"/>
    <mergeCell ref="A85:F85"/>
    <mergeCell ref="A89:F89"/>
    <mergeCell ref="A91:F91"/>
    <mergeCell ref="A92:F92"/>
    <mergeCell ref="A104:F106"/>
    <mergeCell ref="A97:F97"/>
    <mergeCell ref="A98:E98"/>
    <mergeCell ref="A99:E99"/>
    <mergeCell ref="A100:E100"/>
    <mergeCell ref="A101:E101"/>
    <mergeCell ref="A102:E102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281C-1309-4507-B672-5017D195AA50}">
  <dimension ref="A1:N209"/>
  <sheetViews>
    <sheetView tabSelected="1" zoomScale="120" zoomScaleNormal="120" zoomScaleSheetLayoutView="100" workbookViewId="0" topLeftCell="A54">
      <selection activeCell="C68" sqref="C68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5.00390625" style="0" customWidth="1"/>
    <col min="9" max="9" width="17.421875" style="0" customWidth="1"/>
    <col min="10" max="11" width="12.57421875" style="0" customWidth="1"/>
    <col min="12" max="12" width="13.8515625" style="0" customWidth="1"/>
    <col min="13" max="13" width="14.00390625" style="0" customWidth="1"/>
    <col min="14" max="14" width="11.8515625" style="0" customWidth="1"/>
    <col min="254" max="254" width="25.8515625" style="0" customWidth="1"/>
    <col min="255" max="255" width="11.8515625" style="0" customWidth="1"/>
    <col min="256" max="256" width="32.421875" style="0" customWidth="1"/>
    <col min="257" max="257" width="13.57421875" style="0" customWidth="1"/>
    <col min="258" max="258" width="12.7109375" style="0" customWidth="1"/>
    <col min="259" max="259" width="7.28125" style="0" customWidth="1"/>
    <col min="260" max="260" width="23.57421875" style="0" customWidth="1"/>
    <col min="261" max="261" width="26.00390625" style="0" customWidth="1"/>
    <col min="510" max="510" width="25.8515625" style="0" customWidth="1"/>
    <col min="511" max="511" width="11.8515625" style="0" customWidth="1"/>
    <col min="512" max="512" width="32.421875" style="0" customWidth="1"/>
    <col min="513" max="513" width="13.57421875" style="0" customWidth="1"/>
    <col min="514" max="514" width="12.7109375" style="0" customWidth="1"/>
    <col min="515" max="515" width="7.28125" style="0" customWidth="1"/>
    <col min="516" max="516" width="23.57421875" style="0" customWidth="1"/>
    <col min="517" max="517" width="26.00390625" style="0" customWidth="1"/>
    <col min="766" max="766" width="25.8515625" style="0" customWidth="1"/>
    <col min="767" max="767" width="11.8515625" style="0" customWidth="1"/>
    <col min="768" max="768" width="32.421875" style="0" customWidth="1"/>
    <col min="769" max="769" width="13.57421875" style="0" customWidth="1"/>
    <col min="770" max="770" width="12.7109375" style="0" customWidth="1"/>
    <col min="771" max="771" width="7.28125" style="0" customWidth="1"/>
    <col min="772" max="772" width="23.57421875" style="0" customWidth="1"/>
    <col min="773" max="773" width="26.00390625" style="0" customWidth="1"/>
    <col min="1022" max="1022" width="25.8515625" style="0" customWidth="1"/>
    <col min="1023" max="1023" width="11.8515625" style="0" customWidth="1"/>
    <col min="1024" max="1024" width="32.421875" style="0" customWidth="1"/>
    <col min="1025" max="1025" width="13.57421875" style="0" customWidth="1"/>
    <col min="1026" max="1026" width="12.7109375" style="0" customWidth="1"/>
    <col min="1027" max="1027" width="7.28125" style="0" customWidth="1"/>
    <col min="1028" max="1028" width="23.57421875" style="0" customWidth="1"/>
    <col min="1029" max="1029" width="26.00390625" style="0" customWidth="1"/>
    <col min="1278" max="1278" width="25.8515625" style="0" customWidth="1"/>
    <col min="1279" max="1279" width="11.8515625" style="0" customWidth="1"/>
    <col min="1280" max="1280" width="32.421875" style="0" customWidth="1"/>
    <col min="1281" max="1281" width="13.57421875" style="0" customWidth="1"/>
    <col min="1282" max="1282" width="12.7109375" style="0" customWidth="1"/>
    <col min="1283" max="1283" width="7.28125" style="0" customWidth="1"/>
    <col min="1284" max="1284" width="23.57421875" style="0" customWidth="1"/>
    <col min="1285" max="1285" width="26.00390625" style="0" customWidth="1"/>
    <col min="1534" max="1534" width="25.8515625" style="0" customWidth="1"/>
    <col min="1535" max="1535" width="11.8515625" style="0" customWidth="1"/>
    <col min="1536" max="1536" width="32.421875" style="0" customWidth="1"/>
    <col min="1537" max="1537" width="13.57421875" style="0" customWidth="1"/>
    <col min="1538" max="1538" width="12.7109375" style="0" customWidth="1"/>
    <col min="1539" max="1539" width="7.28125" style="0" customWidth="1"/>
    <col min="1540" max="1540" width="23.57421875" style="0" customWidth="1"/>
    <col min="1541" max="1541" width="26.00390625" style="0" customWidth="1"/>
    <col min="1790" max="1790" width="25.8515625" style="0" customWidth="1"/>
    <col min="1791" max="1791" width="11.8515625" style="0" customWidth="1"/>
    <col min="1792" max="1792" width="32.421875" style="0" customWidth="1"/>
    <col min="1793" max="1793" width="13.57421875" style="0" customWidth="1"/>
    <col min="1794" max="1794" width="12.7109375" style="0" customWidth="1"/>
    <col min="1795" max="1795" width="7.28125" style="0" customWidth="1"/>
    <col min="1796" max="1796" width="23.57421875" style="0" customWidth="1"/>
    <col min="1797" max="1797" width="26.00390625" style="0" customWidth="1"/>
    <col min="2046" max="2046" width="25.8515625" style="0" customWidth="1"/>
    <col min="2047" max="2047" width="11.8515625" style="0" customWidth="1"/>
    <col min="2048" max="2048" width="32.421875" style="0" customWidth="1"/>
    <col min="2049" max="2049" width="13.57421875" style="0" customWidth="1"/>
    <col min="2050" max="2050" width="12.7109375" style="0" customWidth="1"/>
    <col min="2051" max="2051" width="7.28125" style="0" customWidth="1"/>
    <col min="2052" max="2052" width="23.57421875" style="0" customWidth="1"/>
    <col min="2053" max="2053" width="26.00390625" style="0" customWidth="1"/>
    <col min="2302" max="2302" width="25.8515625" style="0" customWidth="1"/>
    <col min="2303" max="2303" width="11.8515625" style="0" customWidth="1"/>
    <col min="2304" max="2304" width="32.421875" style="0" customWidth="1"/>
    <col min="2305" max="2305" width="13.57421875" style="0" customWidth="1"/>
    <col min="2306" max="2306" width="12.7109375" style="0" customWidth="1"/>
    <col min="2307" max="2307" width="7.28125" style="0" customWidth="1"/>
    <col min="2308" max="2308" width="23.57421875" style="0" customWidth="1"/>
    <col min="2309" max="2309" width="26.00390625" style="0" customWidth="1"/>
    <col min="2558" max="2558" width="25.8515625" style="0" customWidth="1"/>
    <col min="2559" max="2559" width="11.8515625" style="0" customWidth="1"/>
    <col min="2560" max="2560" width="32.421875" style="0" customWidth="1"/>
    <col min="2561" max="2561" width="13.57421875" style="0" customWidth="1"/>
    <col min="2562" max="2562" width="12.7109375" style="0" customWidth="1"/>
    <col min="2563" max="2563" width="7.28125" style="0" customWidth="1"/>
    <col min="2564" max="2564" width="23.57421875" style="0" customWidth="1"/>
    <col min="2565" max="2565" width="26.00390625" style="0" customWidth="1"/>
    <col min="2814" max="2814" width="25.8515625" style="0" customWidth="1"/>
    <col min="2815" max="2815" width="11.8515625" style="0" customWidth="1"/>
    <col min="2816" max="2816" width="32.421875" style="0" customWidth="1"/>
    <col min="2817" max="2817" width="13.57421875" style="0" customWidth="1"/>
    <col min="2818" max="2818" width="12.7109375" style="0" customWidth="1"/>
    <col min="2819" max="2819" width="7.28125" style="0" customWidth="1"/>
    <col min="2820" max="2820" width="23.57421875" style="0" customWidth="1"/>
    <col min="2821" max="2821" width="26.00390625" style="0" customWidth="1"/>
    <col min="3070" max="3070" width="25.8515625" style="0" customWidth="1"/>
    <col min="3071" max="3071" width="11.8515625" style="0" customWidth="1"/>
    <col min="3072" max="3072" width="32.421875" style="0" customWidth="1"/>
    <col min="3073" max="3073" width="13.57421875" style="0" customWidth="1"/>
    <col min="3074" max="3074" width="12.7109375" style="0" customWidth="1"/>
    <col min="3075" max="3075" width="7.28125" style="0" customWidth="1"/>
    <col min="3076" max="3076" width="23.57421875" style="0" customWidth="1"/>
    <col min="3077" max="3077" width="26.00390625" style="0" customWidth="1"/>
    <col min="3326" max="3326" width="25.8515625" style="0" customWidth="1"/>
    <col min="3327" max="3327" width="11.8515625" style="0" customWidth="1"/>
    <col min="3328" max="3328" width="32.421875" style="0" customWidth="1"/>
    <col min="3329" max="3329" width="13.57421875" style="0" customWidth="1"/>
    <col min="3330" max="3330" width="12.7109375" style="0" customWidth="1"/>
    <col min="3331" max="3331" width="7.28125" style="0" customWidth="1"/>
    <col min="3332" max="3332" width="23.57421875" style="0" customWidth="1"/>
    <col min="3333" max="3333" width="26.00390625" style="0" customWidth="1"/>
    <col min="3582" max="3582" width="25.8515625" style="0" customWidth="1"/>
    <col min="3583" max="3583" width="11.8515625" style="0" customWidth="1"/>
    <col min="3584" max="3584" width="32.421875" style="0" customWidth="1"/>
    <col min="3585" max="3585" width="13.57421875" style="0" customWidth="1"/>
    <col min="3586" max="3586" width="12.7109375" style="0" customWidth="1"/>
    <col min="3587" max="3587" width="7.28125" style="0" customWidth="1"/>
    <col min="3588" max="3588" width="23.57421875" style="0" customWidth="1"/>
    <col min="3589" max="3589" width="26.00390625" style="0" customWidth="1"/>
    <col min="3838" max="3838" width="25.8515625" style="0" customWidth="1"/>
    <col min="3839" max="3839" width="11.8515625" style="0" customWidth="1"/>
    <col min="3840" max="3840" width="32.421875" style="0" customWidth="1"/>
    <col min="3841" max="3841" width="13.57421875" style="0" customWidth="1"/>
    <col min="3842" max="3842" width="12.7109375" style="0" customWidth="1"/>
    <col min="3843" max="3843" width="7.28125" style="0" customWidth="1"/>
    <col min="3844" max="3844" width="23.57421875" style="0" customWidth="1"/>
    <col min="3845" max="3845" width="26.00390625" style="0" customWidth="1"/>
    <col min="4094" max="4094" width="25.8515625" style="0" customWidth="1"/>
    <col min="4095" max="4095" width="11.8515625" style="0" customWidth="1"/>
    <col min="4096" max="4096" width="32.421875" style="0" customWidth="1"/>
    <col min="4097" max="4097" width="13.57421875" style="0" customWidth="1"/>
    <col min="4098" max="4098" width="12.7109375" style="0" customWidth="1"/>
    <col min="4099" max="4099" width="7.28125" style="0" customWidth="1"/>
    <col min="4100" max="4100" width="23.57421875" style="0" customWidth="1"/>
    <col min="4101" max="4101" width="26.00390625" style="0" customWidth="1"/>
    <col min="4350" max="4350" width="25.8515625" style="0" customWidth="1"/>
    <col min="4351" max="4351" width="11.8515625" style="0" customWidth="1"/>
    <col min="4352" max="4352" width="32.421875" style="0" customWidth="1"/>
    <col min="4353" max="4353" width="13.57421875" style="0" customWidth="1"/>
    <col min="4354" max="4354" width="12.7109375" style="0" customWidth="1"/>
    <col min="4355" max="4355" width="7.28125" style="0" customWidth="1"/>
    <col min="4356" max="4356" width="23.57421875" style="0" customWidth="1"/>
    <col min="4357" max="4357" width="26.00390625" style="0" customWidth="1"/>
    <col min="4606" max="4606" width="25.8515625" style="0" customWidth="1"/>
    <col min="4607" max="4607" width="11.8515625" style="0" customWidth="1"/>
    <col min="4608" max="4608" width="32.421875" style="0" customWidth="1"/>
    <col min="4609" max="4609" width="13.57421875" style="0" customWidth="1"/>
    <col min="4610" max="4610" width="12.7109375" style="0" customWidth="1"/>
    <col min="4611" max="4611" width="7.28125" style="0" customWidth="1"/>
    <col min="4612" max="4612" width="23.57421875" style="0" customWidth="1"/>
    <col min="4613" max="4613" width="26.00390625" style="0" customWidth="1"/>
    <col min="4862" max="4862" width="25.8515625" style="0" customWidth="1"/>
    <col min="4863" max="4863" width="11.8515625" style="0" customWidth="1"/>
    <col min="4864" max="4864" width="32.421875" style="0" customWidth="1"/>
    <col min="4865" max="4865" width="13.57421875" style="0" customWidth="1"/>
    <col min="4866" max="4866" width="12.7109375" style="0" customWidth="1"/>
    <col min="4867" max="4867" width="7.28125" style="0" customWidth="1"/>
    <col min="4868" max="4868" width="23.57421875" style="0" customWidth="1"/>
    <col min="4869" max="4869" width="26.00390625" style="0" customWidth="1"/>
    <col min="5118" max="5118" width="25.8515625" style="0" customWidth="1"/>
    <col min="5119" max="5119" width="11.8515625" style="0" customWidth="1"/>
    <col min="5120" max="5120" width="32.421875" style="0" customWidth="1"/>
    <col min="5121" max="5121" width="13.57421875" style="0" customWidth="1"/>
    <col min="5122" max="5122" width="12.7109375" style="0" customWidth="1"/>
    <col min="5123" max="5123" width="7.28125" style="0" customWidth="1"/>
    <col min="5124" max="5124" width="23.57421875" style="0" customWidth="1"/>
    <col min="5125" max="5125" width="26.00390625" style="0" customWidth="1"/>
    <col min="5374" max="5374" width="25.8515625" style="0" customWidth="1"/>
    <col min="5375" max="5375" width="11.8515625" style="0" customWidth="1"/>
    <col min="5376" max="5376" width="32.421875" style="0" customWidth="1"/>
    <col min="5377" max="5377" width="13.57421875" style="0" customWidth="1"/>
    <col min="5378" max="5378" width="12.7109375" style="0" customWidth="1"/>
    <col min="5379" max="5379" width="7.28125" style="0" customWidth="1"/>
    <col min="5380" max="5380" width="23.57421875" style="0" customWidth="1"/>
    <col min="5381" max="5381" width="26.00390625" style="0" customWidth="1"/>
    <col min="5630" max="5630" width="25.8515625" style="0" customWidth="1"/>
    <col min="5631" max="5631" width="11.8515625" style="0" customWidth="1"/>
    <col min="5632" max="5632" width="32.421875" style="0" customWidth="1"/>
    <col min="5633" max="5633" width="13.57421875" style="0" customWidth="1"/>
    <col min="5634" max="5634" width="12.7109375" style="0" customWidth="1"/>
    <col min="5635" max="5635" width="7.28125" style="0" customWidth="1"/>
    <col min="5636" max="5636" width="23.57421875" style="0" customWidth="1"/>
    <col min="5637" max="5637" width="26.00390625" style="0" customWidth="1"/>
    <col min="5886" max="5886" width="25.8515625" style="0" customWidth="1"/>
    <col min="5887" max="5887" width="11.8515625" style="0" customWidth="1"/>
    <col min="5888" max="5888" width="32.421875" style="0" customWidth="1"/>
    <col min="5889" max="5889" width="13.57421875" style="0" customWidth="1"/>
    <col min="5890" max="5890" width="12.7109375" style="0" customWidth="1"/>
    <col min="5891" max="5891" width="7.28125" style="0" customWidth="1"/>
    <col min="5892" max="5892" width="23.57421875" style="0" customWidth="1"/>
    <col min="5893" max="5893" width="26.00390625" style="0" customWidth="1"/>
    <col min="6142" max="6142" width="25.8515625" style="0" customWidth="1"/>
    <col min="6143" max="6143" width="11.8515625" style="0" customWidth="1"/>
    <col min="6144" max="6144" width="32.421875" style="0" customWidth="1"/>
    <col min="6145" max="6145" width="13.57421875" style="0" customWidth="1"/>
    <col min="6146" max="6146" width="12.7109375" style="0" customWidth="1"/>
    <col min="6147" max="6147" width="7.28125" style="0" customWidth="1"/>
    <col min="6148" max="6148" width="23.57421875" style="0" customWidth="1"/>
    <col min="6149" max="6149" width="26.00390625" style="0" customWidth="1"/>
    <col min="6398" max="6398" width="25.8515625" style="0" customWidth="1"/>
    <col min="6399" max="6399" width="11.8515625" style="0" customWidth="1"/>
    <col min="6400" max="6400" width="32.421875" style="0" customWidth="1"/>
    <col min="6401" max="6401" width="13.57421875" style="0" customWidth="1"/>
    <col min="6402" max="6402" width="12.7109375" style="0" customWidth="1"/>
    <col min="6403" max="6403" width="7.28125" style="0" customWidth="1"/>
    <col min="6404" max="6404" width="23.57421875" style="0" customWidth="1"/>
    <col min="6405" max="6405" width="26.00390625" style="0" customWidth="1"/>
    <col min="6654" max="6654" width="25.8515625" style="0" customWidth="1"/>
    <col min="6655" max="6655" width="11.8515625" style="0" customWidth="1"/>
    <col min="6656" max="6656" width="32.421875" style="0" customWidth="1"/>
    <col min="6657" max="6657" width="13.57421875" style="0" customWidth="1"/>
    <col min="6658" max="6658" width="12.7109375" style="0" customWidth="1"/>
    <col min="6659" max="6659" width="7.28125" style="0" customWidth="1"/>
    <col min="6660" max="6660" width="23.57421875" style="0" customWidth="1"/>
    <col min="6661" max="6661" width="26.00390625" style="0" customWidth="1"/>
    <col min="6910" max="6910" width="25.8515625" style="0" customWidth="1"/>
    <col min="6911" max="6911" width="11.8515625" style="0" customWidth="1"/>
    <col min="6912" max="6912" width="32.421875" style="0" customWidth="1"/>
    <col min="6913" max="6913" width="13.57421875" style="0" customWidth="1"/>
    <col min="6914" max="6914" width="12.7109375" style="0" customWidth="1"/>
    <col min="6915" max="6915" width="7.28125" style="0" customWidth="1"/>
    <col min="6916" max="6916" width="23.57421875" style="0" customWidth="1"/>
    <col min="6917" max="6917" width="26.00390625" style="0" customWidth="1"/>
    <col min="7166" max="7166" width="25.8515625" style="0" customWidth="1"/>
    <col min="7167" max="7167" width="11.8515625" style="0" customWidth="1"/>
    <col min="7168" max="7168" width="32.421875" style="0" customWidth="1"/>
    <col min="7169" max="7169" width="13.57421875" style="0" customWidth="1"/>
    <col min="7170" max="7170" width="12.7109375" style="0" customWidth="1"/>
    <col min="7171" max="7171" width="7.28125" style="0" customWidth="1"/>
    <col min="7172" max="7172" width="23.57421875" style="0" customWidth="1"/>
    <col min="7173" max="7173" width="26.00390625" style="0" customWidth="1"/>
    <col min="7422" max="7422" width="25.8515625" style="0" customWidth="1"/>
    <col min="7423" max="7423" width="11.8515625" style="0" customWidth="1"/>
    <col min="7424" max="7424" width="32.421875" style="0" customWidth="1"/>
    <col min="7425" max="7425" width="13.57421875" style="0" customWidth="1"/>
    <col min="7426" max="7426" width="12.7109375" style="0" customWidth="1"/>
    <col min="7427" max="7427" width="7.28125" style="0" customWidth="1"/>
    <col min="7428" max="7428" width="23.57421875" style="0" customWidth="1"/>
    <col min="7429" max="7429" width="26.00390625" style="0" customWidth="1"/>
    <col min="7678" max="7678" width="25.8515625" style="0" customWidth="1"/>
    <col min="7679" max="7679" width="11.8515625" style="0" customWidth="1"/>
    <col min="7680" max="7680" width="32.421875" style="0" customWidth="1"/>
    <col min="7681" max="7681" width="13.57421875" style="0" customWidth="1"/>
    <col min="7682" max="7682" width="12.7109375" style="0" customWidth="1"/>
    <col min="7683" max="7683" width="7.28125" style="0" customWidth="1"/>
    <col min="7684" max="7684" width="23.57421875" style="0" customWidth="1"/>
    <col min="7685" max="7685" width="26.00390625" style="0" customWidth="1"/>
    <col min="7934" max="7934" width="25.8515625" style="0" customWidth="1"/>
    <col min="7935" max="7935" width="11.8515625" style="0" customWidth="1"/>
    <col min="7936" max="7936" width="32.421875" style="0" customWidth="1"/>
    <col min="7937" max="7937" width="13.57421875" style="0" customWidth="1"/>
    <col min="7938" max="7938" width="12.7109375" style="0" customWidth="1"/>
    <col min="7939" max="7939" width="7.28125" style="0" customWidth="1"/>
    <col min="7940" max="7940" width="23.57421875" style="0" customWidth="1"/>
    <col min="7941" max="7941" width="26.00390625" style="0" customWidth="1"/>
    <col min="8190" max="8190" width="25.8515625" style="0" customWidth="1"/>
    <col min="8191" max="8191" width="11.8515625" style="0" customWidth="1"/>
    <col min="8192" max="8192" width="32.421875" style="0" customWidth="1"/>
    <col min="8193" max="8193" width="13.57421875" style="0" customWidth="1"/>
    <col min="8194" max="8194" width="12.7109375" style="0" customWidth="1"/>
    <col min="8195" max="8195" width="7.28125" style="0" customWidth="1"/>
    <col min="8196" max="8196" width="23.57421875" style="0" customWidth="1"/>
    <col min="8197" max="8197" width="26.00390625" style="0" customWidth="1"/>
    <col min="8446" max="8446" width="25.8515625" style="0" customWidth="1"/>
    <col min="8447" max="8447" width="11.8515625" style="0" customWidth="1"/>
    <col min="8448" max="8448" width="32.421875" style="0" customWidth="1"/>
    <col min="8449" max="8449" width="13.57421875" style="0" customWidth="1"/>
    <col min="8450" max="8450" width="12.7109375" style="0" customWidth="1"/>
    <col min="8451" max="8451" width="7.28125" style="0" customWidth="1"/>
    <col min="8452" max="8452" width="23.57421875" style="0" customWidth="1"/>
    <col min="8453" max="8453" width="26.00390625" style="0" customWidth="1"/>
    <col min="8702" max="8702" width="25.8515625" style="0" customWidth="1"/>
    <col min="8703" max="8703" width="11.8515625" style="0" customWidth="1"/>
    <col min="8704" max="8704" width="32.421875" style="0" customWidth="1"/>
    <col min="8705" max="8705" width="13.57421875" style="0" customWidth="1"/>
    <col min="8706" max="8706" width="12.7109375" style="0" customWidth="1"/>
    <col min="8707" max="8707" width="7.28125" style="0" customWidth="1"/>
    <col min="8708" max="8708" width="23.57421875" style="0" customWidth="1"/>
    <col min="8709" max="8709" width="26.00390625" style="0" customWidth="1"/>
    <col min="8958" max="8958" width="25.8515625" style="0" customWidth="1"/>
    <col min="8959" max="8959" width="11.8515625" style="0" customWidth="1"/>
    <col min="8960" max="8960" width="32.421875" style="0" customWidth="1"/>
    <col min="8961" max="8961" width="13.57421875" style="0" customWidth="1"/>
    <col min="8962" max="8962" width="12.7109375" style="0" customWidth="1"/>
    <col min="8963" max="8963" width="7.28125" style="0" customWidth="1"/>
    <col min="8964" max="8964" width="23.57421875" style="0" customWidth="1"/>
    <col min="8965" max="8965" width="26.00390625" style="0" customWidth="1"/>
    <col min="9214" max="9214" width="25.8515625" style="0" customWidth="1"/>
    <col min="9215" max="9215" width="11.8515625" style="0" customWidth="1"/>
    <col min="9216" max="9216" width="32.421875" style="0" customWidth="1"/>
    <col min="9217" max="9217" width="13.57421875" style="0" customWidth="1"/>
    <col min="9218" max="9218" width="12.7109375" style="0" customWidth="1"/>
    <col min="9219" max="9219" width="7.28125" style="0" customWidth="1"/>
    <col min="9220" max="9220" width="23.57421875" style="0" customWidth="1"/>
    <col min="9221" max="9221" width="26.00390625" style="0" customWidth="1"/>
    <col min="9470" max="9470" width="25.8515625" style="0" customWidth="1"/>
    <col min="9471" max="9471" width="11.8515625" style="0" customWidth="1"/>
    <col min="9472" max="9472" width="32.421875" style="0" customWidth="1"/>
    <col min="9473" max="9473" width="13.57421875" style="0" customWidth="1"/>
    <col min="9474" max="9474" width="12.7109375" style="0" customWidth="1"/>
    <col min="9475" max="9475" width="7.28125" style="0" customWidth="1"/>
    <col min="9476" max="9476" width="23.57421875" style="0" customWidth="1"/>
    <col min="9477" max="9477" width="26.00390625" style="0" customWidth="1"/>
    <col min="9726" max="9726" width="25.8515625" style="0" customWidth="1"/>
    <col min="9727" max="9727" width="11.8515625" style="0" customWidth="1"/>
    <col min="9728" max="9728" width="32.421875" style="0" customWidth="1"/>
    <col min="9729" max="9729" width="13.57421875" style="0" customWidth="1"/>
    <col min="9730" max="9730" width="12.7109375" style="0" customWidth="1"/>
    <col min="9731" max="9731" width="7.28125" style="0" customWidth="1"/>
    <col min="9732" max="9732" width="23.57421875" style="0" customWidth="1"/>
    <col min="9733" max="9733" width="26.00390625" style="0" customWidth="1"/>
    <col min="9982" max="9982" width="25.8515625" style="0" customWidth="1"/>
    <col min="9983" max="9983" width="11.8515625" style="0" customWidth="1"/>
    <col min="9984" max="9984" width="32.421875" style="0" customWidth="1"/>
    <col min="9985" max="9985" width="13.57421875" style="0" customWidth="1"/>
    <col min="9986" max="9986" width="12.7109375" style="0" customWidth="1"/>
    <col min="9987" max="9987" width="7.28125" style="0" customWidth="1"/>
    <col min="9988" max="9988" width="23.57421875" style="0" customWidth="1"/>
    <col min="9989" max="9989" width="26.00390625" style="0" customWidth="1"/>
    <col min="10238" max="10238" width="25.8515625" style="0" customWidth="1"/>
    <col min="10239" max="10239" width="11.8515625" style="0" customWidth="1"/>
    <col min="10240" max="10240" width="32.421875" style="0" customWidth="1"/>
    <col min="10241" max="10241" width="13.57421875" style="0" customWidth="1"/>
    <col min="10242" max="10242" width="12.7109375" style="0" customWidth="1"/>
    <col min="10243" max="10243" width="7.28125" style="0" customWidth="1"/>
    <col min="10244" max="10244" width="23.57421875" style="0" customWidth="1"/>
    <col min="10245" max="10245" width="26.00390625" style="0" customWidth="1"/>
    <col min="10494" max="10494" width="25.8515625" style="0" customWidth="1"/>
    <col min="10495" max="10495" width="11.8515625" style="0" customWidth="1"/>
    <col min="10496" max="10496" width="32.421875" style="0" customWidth="1"/>
    <col min="10497" max="10497" width="13.57421875" style="0" customWidth="1"/>
    <col min="10498" max="10498" width="12.7109375" style="0" customWidth="1"/>
    <col min="10499" max="10499" width="7.28125" style="0" customWidth="1"/>
    <col min="10500" max="10500" width="23.57421875" style="0" customWidth="1"/>
    <col min="10501" max="10501" width="26.00390625" style="0" customWidth="1"/>
    <col min="10750" max="10750" width="25.8515625" style="0" customWidth="1"/>
    <col min="10751" max="10751" width="11.8515625" style="0" customWidth="1"/>
    <col min="10752" max="10752" width="32.421875" style="0" customWidth="1"/>
    <col min="10753" max="10753" width="13.57421875" style="0" customWidth="1"/>
    <col min="10754" max="10754" width="12.7109375" style="0" customWidth="1"/>
    <col min="10755" max="10755" width="7.28125" style="0" customWidth="1"/>
    <col min="10756" max="10756" width="23.57421875" style="0" customWidth="1"/>
    <col min="10757" max="10757" width="26.00390625" style="0" customWidth="1"/>
    <col min="11006" max="11006" width="25.8515625" style="0" customWidth="1"/>
    <col min="11007" max="11007" width="11.8515625" style="0" customWidth="1"/>
    <col min="11008" max="11008" width="32.421875" style="0" customWidth="1"/>
    <col min="11009" max="11009" width="13.57421875" style="0" customWidth="1"/>
    <col min="11010" max="11010" width="12.7109375" style="0" customWidth="1"/>
    <col min="11011" max="11011" width="7.28125" style="0" customWidth="1"/>
    <col min="11012" max="11012" width="23.57421875" style="0" customWidth="1"/>
    <col min="11013" max="11013" width="26.00390625" style="0" customWidth="1"/>
    <col min="11262" max="11262" width="25.8515625" style="0" customWidth="1"/>
    <col min="11263" max="11263" width="11.8515625" style="0" customWidth="1"/>
    <col min="11264" max="11264" width="32.421875" style="0" customWidth="1"/>
    <col min="11265" max="11265" width="13.57421875" style="0" customWidth="1"/>
    <col min="11266" max="11266" width="12.7109375" style="0" customWidth="1"/>
    <col min="11267" max="11267" width="7.28125" style="0" customWidth="1"/>
    <col min="11268" max="11268" width="23.57421875" style="0" customWidth="1"/>
    <col min="11269" max="11269" width="26.00390625" style="0" customWidth="1"/>
    <col min="11518" max="11518" width="25.8515625" style="0" customWidth="1"/>
    <col min="11519" max="11519" width="11.8515625" style="0" customWidth="1"/>
    <col min="11520" max="11520" width="32.421875" style="0" customWidth="1"/>
    <col min="11521" max="11521" width="13.57421875" style="0" customWidth="1"/>
    <col min="11522" max="11522" width="12.7109375" style="0" customWidth="1"/>
    <col min="11523" max="11523" width="7.28125" style="0" customWidth="1"/>
    <col min="11524" max="11524" width="23.57421875" style="0" customWidth="1"/>
    <col min="11525" max="11525" width="26.00390625" style="0" customWidth="1"/>
    <col min="11774" max="11774" width="25.8515625" style="0" customWidth="1"/>
    <col min="11775" max="11775" width="11.8515625" style="0" customWidth="1"/>
    <col min="11776" max="11776" width="32.421875" style="0" customWidth="1"/>
    <col min="11777" max="11777" width="13.57421875" style="0" customWidth="1"/>
    <col min="11778" max="11778" width="12.7109375" style="0" customWidth="1"/>
    <col min="11779" max="11779" width="7.28125" style="0" customWidth="1"/>
    <col min="11780" max="11780" width="23.57421875" style="0" customWidth="1"/>
    <col min="11781" max="11781" width="26.00390625" style="0" customWidth="1"/>
    <col min="12030" max="12030" width="25.8515625" style="0" customWidth="1"/>
    <col min="12031" max="12031" width="11.8515625" style="0" customWidth="1"/>
    <col min="12032" max="12032" width="32.421875" style="0" customWidth="1"/>
    <col min="12033" max="12033" width="13.57421875" style="0" customWidth="1"/>
    <col min="12034" max="12034" width="12.7109375" style="0" customWidth="1"/>
    <col min="12035" max="12035" width="7.28125" style="0" customWidth="1"/>
    <col min="12036" max="12036" width="23.57421875" style="0" customWidth="1"/>
    <col min="12037" max="12037" width="26.00390625" style="0" customWidth="1"/>
    <col min="12286" max="12286" width="25.8515625" style="0" customWidth="1"/>
    <col min="12287" max="12287" width="11.8515625" style="0" customWidth="1"/>
    <col min="12288" max="12288" width="32.421875" style="0" customWidth="1"/>
    <col min="12289" max="12289" width="13.57421875" style="0" customWidth="1"/>
    <col min="12290" max="12290" width="12.7109375" style="0" customWidth="1"/>
    <col min="12291" max="12291" width="7.28125" style="0" customWidth="1"/>
    <col min="12292" max="12292" width="23.57421875" style="0" customWidth="1"/>
    <col min="12293" max="12293" width="26.00390625" style="0" customWidth="1"/>
    <col min="12542" max="12542" width="25.8515625" style="0" customWidth="1"/>
    <col min="12543" max="12543" width="11.8515625" style="0" customWidth="1"/>
    <col min="12544" max="12544" width="32.421875" style="0" customWidth="1"/>
    <col min="12545" max="12545" width="13.57421875" style="0" customWidth="1"/>
    <col min="12546" max="12546" width="12.7109375" style="0" customWidth="1"/>
    <col min="12547" max="12547" width="7.28125" style="0" customWidth="1"/>
    <col min="12548" max="12548" width="23.57421875" style="0" customWidth="1"/>
    <col min="12549" max="12549" width="26.00390625" style="0" customWidth="1"/>
    <col min="12798" max="12798" width="25.8515625" style="0" customWidth="1"/>
    <col min="12799" max="12799" width="11.8515625" style="0" customWidth="1"/>
    <col min="12800" max="12800" width="32.421875" style="0" customWidth="1"/>
    <col min="12801" max="12801" width="13.57421875" style="0" customWidth="1"/>
    <col min="12802" max="12802" width="12.7109375" style="0" customWidth="1"/>
    <col min="12803" max="12803" width="7.28125" style="0" customWidth="1"/>
    <col min="12804" max="12804" width="23.57421875" style="0" customWidth="1"/>
    <col min="12805" max="12805" width="26.00390625" style="0" customWidth="1"/>
    <col min="13054" max="13054" width="25.8515625" style="0" customWidth="1"/>
    <col min="13055" max="13055" width="11.8515625" style="0" customWidth="1"/>
    <col min="13056" max="13056" width="32.421875" style="0" customWidth="1"/>
    <col min="13057" max="13057" width="13.57421875" style="0" customWidth="1"/>
    <col min="13058" max="13058" width="12.7109375" style="0" customWidth="1"/>
    <col min="13059" max="13059" width="7.28125" style="0" customWidth="1"/>
    <col min="13060" max="13060" width="23.57421875" style="0" customWidth="1"/>
    <col min="13061" max="13061" width="26.00390625" style="0" customWidth="1"/>
    <col min="13310" max="13310" width="25.8515625" style="0" customWidth="1"/>
    <col min="13311" max="13311" width="11.8515625" style="0" customWidth="1"/>
    <col min="13312" max="13312" width="32.421875" style="0" customWidth="1"/>
    <col min="13313" max="13313" width="13.57421875" style="0" customWidth="1"/>
    <col min="13314" max="13314" width="12.7109375" style="0" customWidth="1"/>
    <col min="13315" max="13315" width="7.28125" style="0" customWidth="1"/>
    <col min="13316" max="13316" width="23.57421875" style="0" customWidth="1"/>
    <col min="13317" max="13317" width="26.00390625" style="0" customWidth="1"/>
    <col min="13566" max="13566" width="25.8515625" style="0" customWidth="1"/>
    <col min="13567" max="13567" width="11.8515625" style="0" customWidth="1"/>
    <col min="13568" max="13568" width="32.421875" style="0" customWidth="1"/>
    <col min="13569" max="13569" width="13.57421875" style="0" customWidth="1"/>
    <col min="13570" max="13570" width="12.7109375" style="0" customWidth="1"/>
    <col min="13571" max="13571" width="7.28125" style="0" customWidth="1"/>
    <col min="13572" max="13572" width="23.57421875" style="0" customWidth="1"/>
    <col min="13573" max="13573" width="26.00390625" style="0" customWidth="1"/>
    <col min="13822" max="13822" width="25.8515625" style="0" customWidth="1"/>
    <col min="13823" max="13823" width="11.8515625" style="0" customWidth="1"/>
    <col min="13824" max="13824" width="32.421875" style="0" customWidth="1"/>
    <col min="13825" max="13825" width="13.57421875" style="0" customWidth="1"/>
    <col min="13826" max="13826" width="12.7109375" style="0" customWidth="1"/>
    <col min="13827" max="13827" width="7.28125" style="0" customWidth="1"/>
    <col min="13828" max="13828" width="23.57421875" style="0" customWidth="1"/>
    <col min="13829" max="13829" width="26.00390625" style="0" customWidth="1"/>
    <col min="14078" max="14078" width="25.8515625" style="0" customWidth="1"/>
    <col min="14079" max="14079" width="11.8515625" style="0" customWidth="1"/>
    <col min="14080" max="14080" width="32.421875" style="0" customWidth="1"/>
    <col min="14081" max="14081" width="13.57421875" style="0" customWidth="1"/>
    <col min="14082" max="14082" width="12.7109375" style="0" customWidth="1"/>
    <col min="14083" max="14083" width="7.28125" style="0" customWidth="1"/>
    <col min="14084" max="14084" width="23.57421875" style="0" customWidth="1"/>
    <col min="14085" max="14085" width="26.00390625" style="0" customWidth="1"/>
    <col min="14334" max="14334" width="25.8515625" style="0" customWidth="1"/>
    <col min="14335" max="14335" width="11.8515625" style="0" customWidth="1"/>
    <col min="14336" max="14336" width="32.421875" style="0" customWidth="1"/>
    <col min="14337" max="14337" width="13.57421875" style="0" customWidth="1"/>
    <col min="14338" max="14338" width="12.7109375" style="0" customWidth="1"/>
    <col min="14339" max="14339" width="7.28125" style="0" customWidth="1"/>
    <col min="14340" max="14340" width="23.57421875" style="0" customWidth="1"/>
    <col min="14341" max="14341" width="26.00390625" style="0" customWidth="1"/>
    <col min="14590" max="14590" width="25.8515625" style="0" customWidth="1"/>
    <col min="14591" max="14591" width="11.8515625" style="0" customWidth="1"/>
    <col min="14592" max="14592" width="32.421875" style="0" customWidth="1"/>
    <col min="14593" max="14593" width="13.57421875" style="0" customWidth="1"/>
    <col min="14594" max="14594" width="12.7109375" style="0" customWidth="1"/>
    <col min="14595" max="14595" width="7.28125" style="0" customWidth="1"/>
    <col min="14596" max="14596" width="23.57421875" style="0" customWidth="1"/>
    <col min="14597" max="14597" width="26.00390625" style="0" customWidth="1"/>
    <col min="14846" max="14846" width="25.8515625" style="0" customWidth="1"/>
    <col min="14847" max="14847" width="11.8515625" style="0" customWidth="1"/>
    <col min="14848" max="14848" width="32.421875" style="0" customWidth="1"/>
    <col min="14849" max="14849" width="13.57421875" style="0" customWidth="1"/>
    <col min="14850" max="14850" width="12.7109375" style="0" customWidth="1"/>
    <col min="14851" max="14851" width="7.28125" style="0" customWidth="1"/>
    <col min="14852" max="14852" width="23.57421875" style="0" customWidth="1"/>
    <col min="14853" max="14853" width="26.00390625" style="0" customWidth="1"/>
    <col min="15102" max="15102" width="25.8515625" style="0" customWidth="1"/>
    <col min="15103" max="15103" width="11.8515625" style="0" customWidth="1"/>
    <col min="15104" max="15104" width="32.421875" style="0" customWidth="1"/>
    <col min="15105" max="15105" width="13.57421875" style="0" customWidth="1"/>
    <col min="15106" max="15106" width="12.7109375" style="0" customWidth="1"/>
    <col min="15107" max="15107" width="7.28125" style="0" customWidth="1"/>
    <col min="15108" max="15108" width="23.57421875" style="0" customWidth="1"/>
    <col min="15109" max="15109" width="26.00390625" style="0" customWidth="1"/>
    <col min="15358" max="15358" width="25.8515625" style="0" customWidth="1"/>
    <col min="15359" max="15359" width="11.8515625" style="0" customWidth="1"/>
    <col min="15360" max="15360" width="32.421875" style="0" customWidth="1"/>
    <col min="15361" max="15361" width="13.57421875" style="0" customWidth="1"/>
    <col min="15362" max="15362" width="12.7109375" style="0" customWidth="1"/>
    <col min="15363" max="15363" width="7.28125" style="0" customWidth="1"/>
    <col min="15364" max="15364" width="23.57421875" style="0" customWidth="1"/>
    <col min="15365" max="15365" width="26.00390625" style="0" customWidth="1"/>
    <col min="15614" max="15614" width="25.8515625" style="0" customWidth="1"/>
    <col min="15615" max="15615" width="11.8515625" style="0" customWidth="1"/>
    <col min="15616" max="15616" width="32.421875" style="0" customWidth="1"/>
    <col min="15617" max="15617" width="13.57421875" style="0" customWidth="1"/>
    <col min="15618" max="15618" width="12.7109375" style="0" customWidth="1"/>
    <col min="15619" max="15619" width="7.28125" style="0" customWidth="1"/>
    <col min="15620" max="15620" width="23.57421875" style="0" customWidth="1"/>
    <col min="15621" max="15621" width="26.00390625" style="0" customWidth="1"/>
    <col min="15870" max="15870" width="25.8515625" style="0" customWidth="1"/>
    <col min="15871" max="15871" width="11.8515625" style="0" customWidth="1"/>
    <col min="15872" max="15872" width="32.421875" style="0" customWidth="1"/>
    <col min="15873" max="15873" width="13.57421875" style="0" customWidth="1"/>
    <col min="15874" max="15874" width="12.7109375" style="0" customWidth="1"/>
    <col min="15875" max="15875" width="7.28125" style="0" customWidth="1"/>
    <col min="15876" max="15876" width="23.57421875" style="0" customWidth="1"/>
    <col min="15877" max="15877" width="26.00390625" style="0" customWidth="1"/>
    <col min="16126" max="16126" width="25.8515625" style="0" customWidth="1"/>
    <col min="16127" max="16127" width="11.8515625" style="0" customWidth="1"/>
    <col min="16128" max="16128" width="32.421875" style="0" customWidth="1"/>
    <col min="16129" max="16129" width="13.57421875" style="0" customWidth="1"/>
    <col min="16130" max="16130" width="12.7109375" style="0" customWidth="1"/>
    <col min="16131" max="16131" width="7.28125" style="0" customWidth="1"/>
    <col min="16132" max="16132" width="23.57421875" style="0" customWidth="1"/>
    <col min="16133" max="16133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11" ht="24.75" customHeight="1">
      <c r="A2" s="54" t="s">
        <v>73</v>
      </c>
      <c r="B2" s="28">
        <v>550</v>
      </c>
      <c r="C2" s="27" t="s">
        <v>114</v>
      </c>
      <c r="D2" s="61" t="s">
        <v>128</v>
      </c>
      <c r="E2" s="69">
        <v>20574.94</v>
      </c>
      <c r="F2" s="50">
        <v>39112</v>
      </c>
      <c r="G2" s="37" t="s">
        <v>90</v>
      </c>
      <c r="I2" s="34"/>
      <c r="J2" s="34"/>
      <c r="K2" s="34"/>
    </row>
    <row r="3" spans="1:11" ht="24.75" customHeight="1">
      <c r="A3" s="54" t="s">
        <v>73</v>
      </c>
      <c r="B3" s="28" t="s">
        <v>72</v>
      </c>
      <c r="C3" s="53" t="s">
        <v>165</v>
      </c>
      <c r="D3" s="61" t="s">
        <v>63</v>
      </c>
      <c r="E3" s="69">
        <v>404.09</v>
      </c>
      <c r="F3" s="50">
        <v>391048</v>
      </c>
      <c r="G3" s="37" t="s">
        <v>90</v>
      </c>
      <c r="I3" s="34"/>
      <c r="J3" s="34"/>
      <c r="K3" s="34"/>
    </row>
    <row r="4" spans="1:11" ht="24.75" customHeight="1">
      <c r="A4" s="54" t="s">
        <v>73</v>
      </c>
      <c r="B4" s="28" t="s">
        <v>72</v>
      </c>
      <c r="C4" s="53" t="s">
        <v>165</v>
      </c>
      <c r="D4" s="61" t="s">
        <v>63</v>
      </c>
      <c r="E4" s="69">
        <v>1252.7</v>
      </c>
      <c r="F4" s="50">
        <v>391055</v>
      </c>
      <c r="G4" s="37" t="s">
        <v>90</v>
      </c>
      <c r="I4" s="34"/>
      <c r="J4" s="34"/>
      <c r="K4" s="34"/>
    </row>
    <row r="5" spans="1:11" ht="23.25" customHeight="1">
      <c r="A5" s="54" t="s">
        <v>73</v>
      </c>
      <c r="B5" s="28">
        <v>90</v>
      </c>
      <c r="C5" s="53" t="s">
        <v>175</v>
      </c>
      <c r="D5" s="61" t="s">
        <v>176</v>
      </c>
      <c r="E5" s="69">
        <v>15169.66</v>
      </c>
      <c r="F5" s="50">
        <v>39112</v>
      </c>
      <c r="G5" s="37" t="s">
        <v>90</v>
      </c>
      <c r="I5" s="34"/>
      <c r="J5" s="34"/>
      <c r="K5" s="34"/>
    </row>
    <row r="6" spans="1:11" ht="23.25" customHeight="1">
      <c r="A6" s="54" t="s">
        <v>73</v>
      </c>
      <c r="B6" s="28" t="s">
        <v>72</v>
      </c>
      <c r="C6" s="53" t="s">
        <v>165</v>
      </c>
      <c r="D6" s="61" t="s">
        <v>63</v>
      </c>
      <c r="E6" s="69">
        <v>259.18</v>
      </c>
      <c r="F6" s="50">
        <v>391048</v>
      </c>
      <c r="G6" s="37" t="s">
        <v>90</v>
      </c>
      <c r="I6" s="34"/>
      <c r="J6" s="34"/>
      <c r="K6" s="34"/>
    </row>
    <row r="7" spans="1:11" ht="23.25" customHeight="1">
      <c r="A7" s="54" t="s">
        <v>73</v>
      </c>
      <c r="B7" s="28" t="s">
        <v>72</v>
      </c>
      <c r="C7" s="53" t="s">
        <v>165</v>
      </c>
      <c r="D7" s="61" t="s">
        <v>63</v>
      </c>
      <c r="E7" s="69">
        <v>803.44</v>
      </c>
      <c r="F7" s="50">
        <v>391055</v>
      </c>
      <c r="G7" s="37" t="s">
        <v>90</v>
      </c>
      <c r="I7" s="34"/>
      <c r="J7" s="34"/>
      <c r="K7" s="34"/>
    </row>
    <row r="8" spans="1:11" ht="23.25" customHeight="1">
      <c r="A8" s="54" t="s">
        <v>79</v>
      </c>
      <c r="B8" s="28">
        <v>4506</v>
      </c>
      <c r="C8" s="27" t="s">
        <v>113</v>
      </c>
      <c r="D8" s="61" t="s">
        <v>129</v>
      </c>
      <c r="E8" s="70">
        <v>15893.64</v>
      </c>
      <c r="F8" s="50">
        <v>39112</v>
      </c>
      <c r="G8" s="37" t="s">
        <v>90</v>
      </c>
      <c r="I8" s="34"/>
      <c r="J8" s="34"/>
      <c r="K8" s="34"/>
    </row>
    <row r="9" spans="1:11" ht="23.25" customHeight="1">
      <c r="A9" s="54" t="s">
        <v>79</v>
      </c>
      <c r="B9" s="28">
        <v>4509</v>
      </c>
      <c r="C9" s="27" t="s">
        <v>113</v>
      </c>
      <c r="D9" s="61" t="s">
        <v>129</v>
      </c>
      <c r="E9" s="70">
        <v>2805</v>
      </c>
      <c r="F9" s="50">
        <v>39112</v>
      </c>
      <c r="G9" s="37" t="s">
        <v>90</v>
      </c>
      <c r="I9" s="34"/>
      <c r="J9" s="34"/>
      <c r="K9" s="34"/>
    </row>
    <row r="10" spans="1:12" ht="23.25" customHeight="1">
      <c r="A10" s="54" t="s">
        <v>80</v>
      </c>
      <c r="B10" s="28">
        <v>5052</v>
      </c>
      <c r="C10" s="53" t="s">
        <v>81</v>
      </c>
      <c r="D10" s="62" t="s">
        <v>130</v>
      </c>
      <c r="E10" s="70">
        <v>10461.09</v>
      </c>
      <c r="F10" s="50">
        <v>39112</v>
      </c>
      <c r="G10" s="37" t="s">
        <v>90</v>
      </c>
      <c r="H10" s="34"/>
      <c r="I10" s="34"/>
      <c r="J10" s="34"/>
      <c r="K10" s="34"/>
      <c r="L10" s="34"/>
    </row>
    <row r="11" spans="1:12" ht="23.25" customHeight="1">
      <c r="A11" s="54" t="s">
        <v>80</v>
      </c>
      <c r="B11" s="28" t="s">
        <v>72</v>
      </c>
      <c r="C11" s="53" t="s">
        <v>165</v>
      </c>
      <c r="D11" s="61" t="s">
        <v>63</v>
      </c>
      <c r="E11" s="70">
        <v>167.2</v>
      </c>
      <c r="F11" s="50">
        <v>391048</v>
      </c>
      <c r="G11" s="37" t="s">
        <v>90</v>
      </c>
      <c r="H11" s="34"/>
      <c r="I11" s="34"/>
      <c r="J11" s="34"/>
      <c r="K11" s="34"/>
      <c r="L11" s="34"/>
    </row>
    <row r="12" spans="1:12" ht="23.25" customHeight="1">
      <c r="A12" s="54" t="s">
        <v>80</v>
      </c>
      <c r="B12" s="28" t="s">
        <v>72</v>
      </c>
      <c r="C12" s="53" t="s">
        <v>165</v>
      </c>
      <c r="D12" s="61" t="s">
        <v>63</v>
      </c>
      <c r="E12" s="70">
        <v>518.32</v>
      </c>
      <c r="F12" s="50">
        <v>391055</v>
      </c>
      <c r="G12" s="37" t="s">
        <v>90</v>
      </c>
      <c r="H12" s="34"/>
      <c r="I12" s="34"/>
      <c r="J12" s="34"/>
      <c r="K12" s="34"/>
      <c r="L12" s="34"/>
    </row>
    <row r="13" spans="1:12" ht="23.25" customHeight="1">
      <c r="A13" s="54" t="s">
        <v>80</v>
      </c>
      <c r="B13" s="28">
        <v>5053</v>
      </c>
      <c r="C13" s="53" t="s">
        <v>81</v>
      </c>
      <c r="D13" s="62" t="s">
        <v>130</v>
      </c>
      <c r="E13" s="70">
        <v>813.28</v>
      </c>
      <c r="F13" s="50">
        <v>39112</v>
      </c>
      <c r="G13" s="37" t="s">
        <v>90</v>
      </c>
      <c r="I13" s="34"/>
      <c r="J13" s="34"/>
      <c r="K13" s="34"/>
      <c r="L13" s="34"/>
    </row>
    <row r="14" spans="1:12" ht="23.25" customHeight="1">
      <c r="A14" s="54" t="s">
        <v>80</v>
      </c>
      <c r="B14" s="28" t="s">
        <v>72</v>
      </c>
      <c r="C14" s="53" t="s">
        <v>165</v>
      </c>
      <c r="D14" s="61" t="s">
        <v>63</v>
      </c>
      <c r="E14" s="70">
        <v>7.09</v>
      </c>
      <c r="F14" s="50">
        <v>391048</v>
      </c>
      <c r="G14" s="37" t="s">
        <v>90</v>
      </c>
      <c r="I14" s="34"/>
      <c r="J14" s="34"/>
      <c r="K14" s="34"/>
      <c r="L14" s="34"/>
    </row>
    <row r="15" spans="1:12" ht="23.25" customHeight="1">
      <c r="A15" s="54" t="s">
        <v>80</v>
      </c>
      <c r="B15" s="28" t="s">
        <v>72</v>
      </c>
      <c r="C15" s="53" t="s">
        <v>165</v>
      </c>
      <c r="D15" s="61" t="s">
        <v>63</v>
      </c>
      <c r="E15" s="70">
        <v>21.98</v>
      </c>
      <c r="F15" s="50">
        <v>391055</v>
      </c>
      <c r="G15" s="37" t="s">
        <v>90</v>
      </c>
      <c r="I15" s="34"/>
      <c r="J15" s="34"/>
      <c r="K15" s="34"/>
      <c r="L15" s="34"/>
    </row>
    <row r="16" spans="1:9" ht="23.25" customHeight="1">
      <c r="A16" s="29" t="s">
        <v>82</v>
      </c>
      <c r="B16" s="28">
        <v>79</v>
      </c>
      <c r="C16" s="53" t="s">
        <v>115</v>
      </c>
      <c r="D16" s="62" t="s">
        <v>131</v>
      </c>
      <c r="E16" s="70">
        <v>9297.38</v>
      </c>
      <c r="F16" s="50">
        <v>670841</v>
      </c>
      <c r="G16" s="37" t="s">
        <v>90</v>
      </c>
      <c r="I16" s="34"/>
    </row>
    <row r="17" spans="1:9" ht="23.25" customHeight="1">
      <c r="A17" s="29" t="s">
        <v>82</v>
      </c>
      <c r="B17" s="28" t="s">
        <v>72</v>
      </c>
      <c r="C17" s="53" t="s">
        <v>165</v>
      </c>
      <c r="D17" s="61" t="s">
        <v>63</v>
      </c>
      <c r="E17" s="70">
        <v>148.6</v>
      </c>
      <c r="F17" s="50">
        <v>391048</v>
      </c>
      <c r="G17" s="37" t="s">
        <v>90</v>
      </c>
      <c r="I17" s="34"/>
    </row>
    <row r="18" spans="1:9" ht="23.25" customHeight="1">
      <c r="A18" s="29" t="s">
        <v>82</v>
      </c>
      <c r="B18" s="28" t="s">
        <v>72</v>
      </c>
      <c r="C18" s="53" t="s">
        <v>165</v>
      </c>
      <c r="D18" s="61" t="s">
        <v>63</v>
      </c>
      <c r="E18" s="70">
        <v>460.67</v>
      </c>
      <c r="F18" s="50">
        <v>391055</v>
      </c>
      <c r="G18" s="37" t="s">
        <v>90</v>
      </c>
      <c r="I18" s="34"/>
    </row>
    <row r="19" spans="1:9" ht="23.25" customHeight="1">
      <c r="A19" s="29" t="s">
        <v>84</v>
      </c>
      <c r="B19" s="28">
        <v>124</v>
      </c>
      <c r="C19" s="53" t="s">
        <v>174</v>
      </c>
      <c r="D19" s="62" t="s">
        <v>166</v>
      </c>
      <c r="E19" s="69">
        <v>11491.53</v>
      </c>
      <c r="F19" s="50">
        <v>39112</v>
      </c>
      <c r="G19" s="37" t="s">
        <v>90</v>
      </c>
      <c r="I19" s="34"/>
    </row>
    <row r="20" spans="1:7" ht="27" customHeight="1">
      <c r="A20" s="29" t="s">
        <v>84</v>
      </c>
      <c r="B20" s="28">
        <v>125</v>
      </c>
      <c r="C20" s="53" t="s">
        <v>174</v>
      </c>
      <c r="D20" s="62" t="s">
        <v>166</v>
      </c>
      <c r="E20" s="69">
        <v>766.5</v>
      </c>
      <c r="F20" s="50">
        <v>39112</v>
      </c>
      <c r="G20" s="37" t="s">
        <v>90</v>
      </c>
    </row>
    <row r="21" spans="1:7" ht="27" customHeight="1">
      <c r="A21" s="29" t="s">
        <v>111</v>
      </c>
      <c r="B21" s="28">
        <v>492</v>
      </c>
      <c r="C21" s="53" t="s">
        <v>226</v>
      </c>
      <c r="D21" s="62" t="s">
        <v>134</v>
      </c>
      <c r="E21" s="69">
        <v>8124.56</v>
      </c>
      <c r="F21" s="50">
        <v>39112</v>
      </c>
      <c r="G21" s="37" t="s">
        <v>90</v>
      </c>
    </row>
    <row r="22" spans="1:7" ht="27" customHeight="1">
      <c r="A22" s="29" t="s">
        <v>111</v>
      </c>
      <c r="B22" s="28" t="s">
        <v>72</v>
      </c>
      <c r="C22" s="53" t="s">
        <v>165</v>
      </c>
      <c r="D22" s="61" t="s">
        <v>63</v>
      </c>
      <c r="E22" s="69">
        <v>129.85</v>
      </c>
      <c r="F22" s="50">
        <v>391048</v>
      </c>
      <c r="G22" s="37" t="s">
        <v>90</v>
      </c>
    </row>
    <row r="23" spans="1:7" ht="27" customHeight="1">
      <c r="A23" s="29" t="s">
        <v>111</v>
      </c>
      <c r="B23" s="28" t="s">
        <v>72</v>
      </c>
      <c r="C23" s="53" t="s">
        <v>165</v>
      </c>
      <c r="D23" s="61" t="s">
        <v>63</v>
      </c>
      <c r="E23" s="69">
        <v>402.53</v>
      </c>
      <c r="F23" s="50">
        <v>391055</v>
      </c>
      <c r="G23" s="37" t="s">
        <v>90</v>
      </c>
    </row>
    <row r="24" spans="1:14" ht="23.25" customHeight="1">
      <c r="A24" s="29" t="s">
        <v>97</v>
      </c>
      <c r="B24" s="28">
        <v>863</v>
      </c>
      <c r="C24" s="53" t="s">
        <v>124</v>
      </c>
      <c r="D24" s="62" t="s">
        <v>132</v>
      </c>
      <c r="E24" s="69">
        <v>14075.32</v>
      </c>
      <c r="F24" s="50">
        <v>39112</v>
      </c>
      <c r="G24" s="37" t="s">
        <v>90</v>
      </c>
      <c r="L24" s="34"/>
      <c r="M24" s="34"/>
      <c r="N24" s="14"/>
    </row>
    <row r="25" spans="1:14" ht="23.25" customHeight="1">
      <c r="A25" s="29" t="s">
        <v>97</v>
      </c>
      <c r="B25" s="28" t="s">
        <v>72</v>
      </c>
      <c r="C25" s="53" t="s">
        <v>165</v>
      </c>
      <c r="D25" s="61" t="s">
        <v>63</v>
      </c>
      <c r="E25" s="69">
        <v>168.72</v>
      </c>
      <c r="F25" s="50">
        <v>391048</v>
      </c>
      <c r="G25" s="37" t="s">
        <v>90</v>
      </c>
      <c r="L25" s="34"/>
      <c r="M25" s="34"/>
      <c r="N25" s="14"/>
    </row>
    <row r="26" spans="1:14" ht="23.25" customHeight="1">
      <c r="A26" s="29" t="s">
        <v>97</v>
      </c>
      <c r="B26" s="28" t="s">
        <v>72</v>
      </c>
      <c r="C26" s="53" t="s">
        <v>165</v>
      </c>
      <c r="D26" s="61" t="s">
        <v>63</v>
      </c>
      <c r="E26" s="69">
        <v>523.04</v>
      </c>
      <c r="F26" s="50">
        <v>391055</v>
      </c>
      <c r="G26" s="37" t="s">
        <v>90</v>
      </c>
      <c r="L26" s="34"/>
      <c r="M26" s="34"/>
      <c r="N26" s="14"/>
    </row>
    <row r="27" spans="1:14" ht="24" customHeight="1">
      <c r="A27" s="29" t="s">
        <v>147</v>
      </c>
      <c r="B27" s="28">
        <v>127</v>
      </c>
      <c r="C27" s="53" t="s">
        <v>149</v>
      </c>
      <c r="D27" s="62" t="s">
        <v>148</v>
      </c>
      <c r="E27" s="69">
        <v>2782.5</v>
      </c>
      <c r="F27" s="50">
        <v>39112</v>
      </c>
      <c r="G27" s="37" t="s">
        <v>90</v>
      </c>
      <c r="L27" s="34"/>
      <c r="M27" s="34"/>
      <c r="N27" s="14"/>
    </row>
    <row r="28" spans="1:14" ht="24.75" customHeight="1">
      <c r="A28" s="29" t="s">
        <v>120</v>
      </c>
      <c r="B28" s="28">
        <v>205</v>
      </c>
      <c r="C28" s="53" t="s">
        <v>228</v>
      </c>
      <c r="D28" s="62" t="s">
        <v>229</v>
      </c>
      <c r="E28" s="69">
        <v>9385</v>
      </c>
      <c r="F28" s="50">
        <v>39112</v>
      </c>
      <c r="G28" s="37" t="s">
        <v>90</v>
      </c>
      <c r="L28" s="34"/>
      <c r="M28" s="34"/>
      <c r="N28" s="14"/>
    </row>
    <row r="29" spans="1:14" ht="24.75" customHeight="1">
      <c r="A29" s="29" t="s">
        <v>120</v>
      </c>
      <c r="B29" s="28" t="s">
        <v>72</v>
      </c>
      <c r="C29" s="53" t="s">
        <v>165</v>
      </c>
      <c r="D29" s="61" t="s">
        <v>63</v>
      </c>
      <c r="E29" s="69">
        <v>75</v>
      </c>
      <c r="F29" s="50">
        <v>391048</v>
      </c>
      <c r="G29" s="37" t="s">
        <v>90</v>
      </c>
      <c r="L29" s="34"/>
      <c r="M29" s="34"/>
      <c r="N29" s="14"/>
    </row>
    <row r="30" spans="1:14" ht="24.75" customHeight="1">
      <c r="A30" s="29" t="s">
        <v>120</v>
      </c>
      <c r="B30" s="28" t="s">
        <v>72</v>
      </c>
      <c r="C30" s="53" t="s">
        <v>165</v>
      </c>
      <c r="D30" s="61" t="s">
        <v>63</v>
      </c>
      <c r="E30" s="69">
        <v>232.5</v>
      </c>
      <c r="F30" s="50">
        <v>391055</v>
      </c>
      <c r="G30" s="37" t="s">
        <v>90</v>
      </c>
      <c r="L30" s="34"/>
      <c r="M30" s="34"/>
      <c r="N30" s="14"/>
    </row>
    <row r="31" spans="1:14" ht="24.75" customHeight="1">
      <c r="A31" s="29" t="s">
        <v>120</v>
      </c>
      <c r="B31" s="28" t="s">
        <v>72</v>
      </c>
      <c r="C31" s="53" t="s">
        <v>165</v>
      </c>
      <c r="D31" s="61" t="s">
        <v>63</v>
      </c>
      <c r="E31" s="69">
        <v>42.85</v>
      </c>
      <c r="F31" s="50">
        <v>391048</v>
      </c>
      <c r="G31" s="37" t="s">
        <v>90</v>
      </c>
      <c r="L31" s="34"/>
      <c r="M31" s="34"/>
      <c r="N31" s="14"/>
    </row>
    <row r="32" spans="1:14" ht="24.75" customHeight="1">
      <c r="A32" s="29" t="s">
        <v>120</v>
      </c>
      <c r="B32" s="28" t="s">
        <v>72</v>
      </c>
      <c r="C32" s="53" t="s">
        <v>165</v>
      </c>
      <c r="D32" s="61" t="s">
        <v>63</v>
      </c>
      <c r="E32" s="69">
        <v>132.84</v>
      </c>
      <c r="F32" s="50">
        <v>391055</v>
      </c>
      <c r="G32" s="37" t="s">
        <v>90</v>
      </c>
      <c r="L32" s="34"/>
      <c r="M32" s="34"/>
      <c r="N32" s="14"/>
    </row>
    <row r="33" spans="1:14" ht="21.75" customHeight="1">
      <c r="A33" s="32"/>
      <c r="B33" s="39"/>
      <c r="C33" s="33"/>
      <c r="D33" s="63"/>
      <c r="E33" s="73">
        <f>SUM(E2:E32)</f>
        <v>127391.00000000001</v>
      </c>
      <c r="F33" s="40"/>
      <c r="G33" s="40"/>
      <c r="K33" s="14"/>
      <c r="L33" s="34"/>
      <c r="M33" s="34"/>
      <c r="N33" s="14"/>
    </row>
    <row r="34" spans="1:14" ht="25.5" customHeight="1">
      <c r="A34" s="29" t="s">
        <v>83</v>
      </c>
      <c r="B34" s="28" t="s">
        <v>123</v>
      </c>
      <c r="C34" s="53" t="s">
        <v>143</v>
      </c>
      <c r="D34" s="62" t="s">
        <v>133</v>
      </c>
      <c r="E34" s="69">
        <v>956.14</v>
      </c>
      <c r="F34" s="28">
        <v>1959</v>
      </c>
      <c r="G34" s="37" t="s">
        <v>168</v>
      </c>
      <c r="H34" s="14" t="s">
        <v>157</v>
      </c>
      <c r="I34" s="100" t="s">
        <v>193</v>
      </c>
      <c r="L34" s="34"/>
      <c r="M34" s="34"/>
      <c r="N34" s="14"/>
    </row>
    <row r="35" spans="1:14" ht="25.5" customHeight="1">
      <c r="A35" s="29" t="s">
        <v>83</v>
      </c>
      <c r="B35" s="28" t="s">
        <v>123</v>
      </c>
      <c r="C35" s="53" t="s">
        <v>249</v>
      </c>
      <c r="D35" s="62" t="s">
        <v>250</v>
      </c>
      <c r="E35" s="69">
        <v>1120</v>
      </c>
      <c r="F35" s="28">
        <v>1955</v>
      </c>
      <c r="G35" s="37" t="s">
        <v>168</v>
      </c>
      <c r="H35" s="69">
        <v>2602.12</v>
      </c>
      <c r="I35" s="69">
        <v>1914.14</v>
      </c>
      <c r="J35" s="34" t="s">
        <v>96</v>
      </c>
      <c r="L35" s="34"/>
      <c r="M35" s="34"/>
      <c r="N35" s="14"/>
    </row>
    <row r="36" spans="1:14" ht="25.5" customHeight="1">
      <c r="A36" s="29" t="s">
        <v>182</v>
      </c>
      <c r="B36" s="28">
        <v>11242</v>
      </c>
      <c r="C36" s="53" t="s">
        <v>222</v>
      </c>
      <c r="D36" s="62" t="s">
        <v>138</v>
      </c>
      <c r="E36" s="69">
        <v>3610</v>
      </c>
      <c r="F36" s="93">
        <v>1966</v>
      </c>
      <c r="G36" s="37" t="s">
        <v>168</v>
      </c>
      <c r="H36" s="89">
        <v>239.85</v>
      </c>
      <c r="I36" s="72">
        <f>391.63+168.11</f>
        <v>559.74</v>
      </c>
      <c r="J36" t="s">
        <v>100</v>
      </c>
      <c r="L36" s="34"/>
      <c r="M36" s="34"/>
      <c r="N36" s="14"/>
    </row>
    <row r="37" spans="1:14" ht="25.5" customHeight="1">
      <c r="A37" s="29" t="s">
        <v>182</v>
      </c>
      <c r="B37" s="28">
        <v>11215</v>
      </c>
      <c r="C37" s="53" t="s">
        <v>222</v>
      </c>
      <c r="D37" s="62" t="s">
        <v>138</v>
      </c>
      <c r="E37" s="69">
        <v>3610</v>
      </c>
      <c r="F37" s="93">
        <v>1967</v>
      </c>
      <c r="G37" s="37" t="s">
        <v>168</v>
      </c>
      <c r="H37" s="36"/>
      <c r="I37" s="69">
        <f>310.45+742.57</f>
        <v>1053.02</v>
      </c>
      <c r="J37" t="s">
        <v>99</v>
      </c>
      <c r="L37" s="34"/>
      <c r="M37" s="34"/>
      <c r="N37" s="14"/>
    </row>
    <row r="38" spans="1:14" ht="17.1" customHeight="1">
      <c r="A38" s="45"/>
      <c r="B38" s="46"/>
      <c r="C38" s="47"/>
      <c r="D38" s="64"/>
      <c r="E38" s="74">
        <f>SUM(E34:E37)</f>
        <v>9296.14</v>
      </c>
      <c r="F38" s="40"/>
      <c r="G38" s="48"/>
      <c r="H38" s="36">
        <v>255.86</v>
      </c>
      <c r="I38" s="90">
        <v>255.86</v>
      </c>
      <c r="J38" t="s">
        <v>98</v>
      </c>
      <c r="L38" s="34"/>
      <c r="M38" s="34"/>
      <c r="N38" s="14"/>
    </row>
    <row r="39" spans="1:11" ht="21" customHeight="1">
      <c r="A39" s="29" t="s">
        <v>83</v>
      </c>
      <c r="B39" s="43" t="s">
        <v>75</v>
      </c>
      <c r="C39" s="53" t="s">
        <v>281</v>
      </c>
      <c r="D39" s="61"/>
      <c r="E39" s="69">
        <v>1680.82</v>
      </c>
      <c r="F39" s="28">
        <v>200</v>
      </c>
      <c r="G39" s="37" t="s">
        <v>91</v>
      </c>
      <c r="H39" s="36">
        <v>227.35</v>
      </c>
      <c r="I39" s="90">
        <v>168.26</v>
      </c>
      <c r="J39" s="34" t="s">
        <v>101</v>
      </c>
      <c r="K39">
        <f>6*14.02</f>
        <v>84.12</v>
      </c>
    </row>
    <row r="40" spans="1:11" ht="21" customHeight="1">
      <c r="A40" s="29" t="s">
        <v>83</v>
      </c>
      <c r="B40" s="43" t="s">
        <v>75</v>
      </c>
      <c r="C40" s="53" t="s">
        <v>281</v>
      </c>
      <c r="D40" s="61"/>
      <c r="E40" s="69">
        <v>1805.7</v>
      </c>
      <c r="F40" s="28">
        <v>200</v>
      </c>
      <c r="G40" s="37" t="s">
        <v>91</v>
      </c>
      <c r="H40" s="97"/>
      <c r="I40" s="90"/>
      <c r="J40" t="s">
        <v>192</v>
      </c>
      <c r="K40">
        <f>14.02*5</f>
        <v>70.1</v>
      </c>
    </row>
    <row r="41" spans="1:11" ht="21" customHeight="1">
      <c r="A41" s="29" t="s">
        <v>83</v>
      </c>
      <c r="B41" s="43" t="s">
        <v>75</v>
      </c>
      <c r="C41" s="53" t="s">
        <v>281</v>
      </c>
      <c r="D41" s="62"/>
      <c r="E41" s="69">
        <v>1690.34</v>
      </c>
      <c r="F41" s="28">
        <v>200</v>
      </c>
      <c r="G41" s="37" t="s">
        <v>91</v>
      </c>
      <c r="H41" s="91">
        <f>SUM(H35:H40)</f>
        <v>3325.18</v>
      </c>
      <c r="I41" s="91">
        <f>SUM(I35:I40)</f>
        <v>3951.0200000000004</v>
      </c>
      <c r="J41" s="49"/>
      <c r="K41">
        <v>14.02</v>
      </c>
    </row>
    <row r="42" spans="1:11" ht="21" customHeight="1">
      <c r="A42" s="29" t="s">
        <v>83</v>
      </c>
      <c r="B42" s="43" t="s">
        <v>75</v>
      </c>
      <c r="C42" s="53" t="s">
        <v>281</v>
      </c>
      <c r="D42" s="61"/>
      <c r="E42" s="69">
        <v>1611.85</v>
      </c>
      <c r="F42" s="28">
        <v>200</v>
      </c>
      <c r="G42" s="37" t="s">
        <v>91</v>
      </c>
      <c r="H42" s="94">
        <v>12512.72</v>
      </c>
      <c r="I42" s="34">
        <v>21060.6</v>
      </c>
      <c r="J42" s="34" t="s">
        <v>102</v>
      </c>
      <c r="K42">
        <v>14.02</v>
      </c>
    </row>
    <row r="43" spans="1:11" ht="21" customHeight="1">
      <c r="A43" s="29" t="s">
        <v>83</v>
      </c>
      <c r="B43" s="43" t="s">
        <v>75</v>
      </c>
      <c r="C43" s="53" t="s">
        <v>281</v>
      </c>
      <c r="D43" s="61"/>
      <c r="E43" s="69">
        <v>2602.12</v>
      </c>
      <c r="F43" s="28">
        <v>200</v>
      </c>
      <c r="G43" s="37" t="s">
        <v>91</v>
      </c>
      <c r="H43" s="14">
        <f>H42-H41</f>
        <v>9187.539999999999</v>
      </c>
      <c r="I43" s="14">
        <f>I42-I41</f>
        <v>17109.579999999998</v>
      </c>
      <c r="J43" s="34"/>
      <c r="K43">
        <v>14.02</v>
      </c>
    </row>
    <row r="44" spans="1:7" ht="21" customHeight="1">
      <c r="A44" s="29" t="s">
        <v>83</v>
      </c>
      <c r="B44" s="28" t="s">
        <v>77</v>
      </c>
      <c r="C44" s="27" t="s">
        <v>78</v>
      </c>
      <c r="D44" s="61"/>
      <c r="E44" s="69">
        <f>598.17+227.35</f>
        <v>825.52</v>
      </c>
      <c r="F44" s="93">
        <v>391775</v>
      </c>
      <c r="G44" s="37" t="s">
        <v>91</v>
      </c>
    </row>
    <row r="45" spans="1:8" ht="21" customHeight="1">
      <c r="A45" s="29" t="s">
        <v>83</v>
      </c>
      <c r="B45" s="28" t="s">
        <v>76</v>
      </c>
      <c r="C45" s="53" t="s">
        <v>165</v>
      </c>
      <c r="D45" s="61"/>
      <c r="E45" s="69">
        <f>588.22+239.85</f>
        <v>828.07</v>
      </c>
      <c r="F45" s="28">
        <v>391029</v>
      </c>
      <c r="G45" s="37" t="s">
        <v>91</v>
      </c>
      <c r="H45">
        <f>14.02*4</f>
        <v>56.08</v>
      </c>
    </row>
    <row r="46" spans="1:8" ht="21" customHeight="1">
      <c r="A46" s="29" t="s">
        <v>83</v>
      </c>
      <c r="B46" s="86">
        <v>322650</v>
      </c>
      <c r="C46" s="53" t="s">
        <v>211</v>
      </c>
      <c r="D46" s="61" t="s">
        <v>212</v>
      </c>
      <c r="E46" s="69">
        <v>1279.3</v>
      </c>
      <c r="F46" s="28">
        <v>1968</v>
      </c>
      <c r="G46" s="37" t="s">
        <v>91</v>
      </c>
      <c r="H46">
        <f>14.02*6</f>
        <v>84.12</v>
      </c>
    </row>
    <row r="47" spans="1:7" ht="18.75" customHeight="1">
      <c r="A47" s="29" t="s">
        <v>83</v>
      </c>
      <c r="B47" s="86">
        <v>67692864</v>
      </c>
      <c r="C47" s="53" t="s">
        <v>211</v>
      </c>
      <c r="D47" s="61" t="s">
        <v>212</v>
      </c>
      <c r="E47" s="69">
        <v>0</v>
      </c>
      <c r="F47" s="28"/>
      <c r="G47" s="37" t="s">
        <v>91</v>
      </c>
    </row>
    <row r="48" spans="1:7" ht="21" customHeight="1">
      <c r="A48" s="29" t="s">
        <v>83</v>
      </c>
      <c r="B48" s="86">
        <v>25</v>
      </c>
      <c r="C48" s="53" t="s">
        <v>230</v>
      </c>
      <c r="D48" s="61"/>
      <c r="E48" s="69">
        <v>189</v>
      </c>
      <c r="F48" s="28">
        <v>231864</v>
      </c>
      <c r="G48" s="37" t="s">
        <v>91</v>
      </c>
    </row>
    <row r="49" spans="1:7" ht="21" customHeight="1">
      <c r="A49" s="29" t="s">
        <v>85</v>
      </c>
      <c r="B49" s="43" t="s">
        <v>75</v>
      </c>
      <c r="C49" s="53" t="s">
        <v>281</v>
      </c>
      <c r="D49" s="61"/>
      <c r="E49" s="69">
        <f>3327.14-1450.58</f>
        <v>1876.56</v>
      </c>
      <c r="F49" s="28">
        <v>200</v>
      </c>
      <c r="G49" s="37" t="s">
        <v>91</v>
      </c>
    </row>
    <row r="50" spans="1:7" ht="21" customHeight="1">
      <c r="A50" s="29" t="s">
        <v>85</v>
      </c>
      <c r="B50" s="43" t="s">
        <v>75</v>
      </c>
      <c r="C50" s="53" t="s">
        <v>281</v>
      </c>
      <c r="D50" s="61"/>
      <c r="E50" s="69">
        <v>421.35</v>
      </c>
      <c r="F50" s="28">
        <v>200</v>
      </c>
      <c r="G50" s="37" t="s">
        <v>91</v>
      </c>
    </row>
    <row r="51" spans="1:7" ht="21" customHeight="1">
      <c r="A51" s="29" t="s">
        <v>85</v>
      </c>
      <c r="B51" s="43" t="s">
        <v>75</v>
      </c>
      <c r="C51" s="53" t="s">
        <v>281</v>
      </c>
      <c r="D51" s="61"/>
      <c r="E51" s="69">
        <v>1914.14</v>
      </c>
      <c r="F51" s="28">
        <v>200</v>
      </c>
      <c r="G51" s="37" t="s">
        <v>91</v>
      </c>
    </row>
    <row r="52" spans="1:7" ht="21" customHeight="1">
      <c r="A52" s="29" t="s">
        <v>85</v>
      </c>
      <c r="B52" s="43" t="s">
        <v>75</v>
      </c>
      <c r="C52" s="53" t="s">
        <v>281</v>
      </c>
      <c r="D52" s="61"/>
      <c r="E52" s="69">
        <f>2836.9-1450.58</f>
        <v>1386.3200000000002</v>
      </c>
      <c r="F52" s="28">
        <v>200</v>
      </c>
      <c r="G52" s="37" t="s">
        <v>91</v>
      </c>
    </row>
    <row r="53" spans="1:7" ht="21" customHeight="1">
      <c r="A53" s="29" t="s">
        <v>85</v>
      </c>
      <c r="B53" s="43" t="s">
        <v>75</v>
      </c>
      <c r="C53" s="53" t="s">
        <v>281</v>
      </c>
      <c r="D53" s="61"/>
      <c r="E53" s="69">
        <v>421.35</v>
      </c>
      <c r="F53" s="28">
        <v>200</v>
      </c>
      <c r="G53" s="37" t="s">
        <v>91</v>
      </c>
    </row>
    <row r="54" spans="1:7" ht="21" customHeight="1">
      <c r="A54" s="29" t="s">
        <v>85</v>
      </c>
      <c r="B54" s="43" t="s">
        <v>75</v>
      </c>
      <c r="C54" s="53" t="s">
        <v>281</v>
      </c>
      <c r="D54" s="61"/>
      <c r="E54" s="69">
        <f>3346.16-1450.58</f>
        <v>1895.58</v>
      </c>
      <c r="F54" s="28">
        <v>200</v>
      </c>
      <c r="G54" s="37" t="s">
        <v>91</v>
      </c>
    </row>
    <row r="55" spans="1:7" ht="21" customHeight="1">
      <c r="A55" s="29" t="s">
        <v>85</v>
      </c>
      <c r="B55" s="43" t="s">
        <v>75</v>
      </c>
      <c r="C55" s="53" t="s">
        <v>281</v>
      </c>
      <c r="D55" s="61"/>
      <c r="E55" s="69">
        <f>3497.68-1450.58</f>
        <v>2047.1</v>
      </c>
      <c r="F55" s="28">
        <v>200</v>
      </c>
      <c r="G55" s="37" t="s">
        <v>91</v>
      </c>
    </row>
    <row r="56" spans="1:7" ht="21" customHeight="1">
      <c r="A56" s="29" t="s">
        <v>85</v>
      </c>
      <c r="B56" s="43" t="s">
        <v>75</v>
      </c>
      <c r="C56" s="53" t="s">
        <v>281</v>
      </c>
      <c r="D56" s="61"/>
      <c r="E56" s="69">
        <v>2289.5</v>
      </c>
      <c r="F56" s="28">
        <v>201</v>
      </c>
      <c r="G56" s="37" t="s">
        <v>91</v>
      </c>
    </row>
    <row r="57" spans="1:7" ht="23.25">
      <c r="A57" s="29" t="s">
        <v>85</v>
      </c>
      <c r="B57" s="28" t="s">
        <v>72</v>
      </c>
      <c r="C57" s="53" t="s">
        <v>165</v>
      </c>
      <c r="D57" s="61" t="s">
        <v>63</v>
      </c>
      <c r="E57" s="69">
        <v>2804.1</v>
      </c>
      <c r="F57" s="28">
        <v>391029</v>
      </c>
      <c r="G57" s="37" t="s">
        <v>91</v>
      </c>
    </row>
    <row r="58" spans="1:7" ht="19.5" customHeight="1">
      <c r="A58" s="29" t="s">
        <v>85</v>
      </c>
      <c r="B58" s="28" t="s">
        <v>77</v>
      </c>
      <c r="C58" s="27" t="s">
        <v>78</v>
      </c>
      <c r="D58" s="61"/>
      <c r="E58" s="69">
        <v>1495.9</v>
      </c>
      <c r="F58" s="93">
        <v>391775</v>
      </c>
      <c r="G58" s="37" t="s">
        <v>91</v>
      </c>
    </row>
    <row r="59" spans="1:7" ht="23.25">
      <c r="A59" s="29" t="s">
        <v>85</v>
      </c>
      <c r="B59" s="28" t="s">
        <v>72</v>
      </c>
      <c r="C59" s="53" t="s">
        <v>165</v>
      </c>
      <c r="D59" s="61"/>
      <c r="E59" s="69">
        <f>28.72+310.45+742.57</f>
        <v>1081.74</v>
      </c>
      <c r="F59" s="28">
        <v>391045</v>
      </c>
      <c r="G59" s="37" t="s">
        <v>91</v>
      </c>
    </row>
    <row r="60" spans="1:8" ht="18" customHeight="1">
      <c r="A60" s="29" t="s">
        <v>85</v>
      </c>
      <c r="B60" s="28" t="s">
        <v>88</v>
      </c>
      <c r="C60" s="53" t="s">
        <v>89</v>
      </c>
      <c r="D60" s="62"/>
      <c r="E60" s="69">
        <v>1042.97</v>
      </c>
      <c r="F60" s="93">
        <v>391925</v>
      </c>
      <c r="G60" s="37" t="s">
        <v>91</v>
      </c>
      <c r="H60" s="14"/>
    </row>
    <row r="61" spans="1:7" ht="20.25" customHeight="1">
      <c r="A61" s="29" t="s">
        <v>85</v>
      </c>
      <c r="B61" s="28">
        <v>18096</v>
      </c>
      <c r="C61" s="53" t="s">
        <v>121</v>
      </c>
      <c r="D61" s="62" t="s">
        <v>170</v>
      </c>
      <c r="E61" s="69">
        <v>90.36</v>
      </c>
      <c r="F61" s="28">
        <v>391813</v>
      </c>
      <c r="G61" s="37" t="s">
        <v>91</v>
      </c>
    </row>
    <row r="62" spans="1:7" ht="26.25" customHeight="1">
      <c r="A62" s="29" t="s">
        <v>85</v>
      </c>
      <c r="B62" s="86">
        <v>322650</v>
      </c>
      <c r="C62" s="53" t="s">
        <v>211</v>
      </c>
      <c r="D62" s="61" t="s">
        <v>212</v>
      </c>
      <c r="E62" s="69">
        <v>1791.02</v>
      </c>
      <c r="F62" s="28">
        <v>1968</v>
      </c>
      <c r="G62" s="37" t="s">
        <v>91</v>
      </c>
    </row>
    <row r="63" spans="1:7" ht="21" customHeight="1">
      <c r="A63" s="29" t="s">
        <v>85</v>
      </c>
      <c r="B63" s="86">
        <v>67692864</v>
      </c>
      <c r="C63" s="53" t="s">
        <v>211</v>
      </c>
      <c r="D63" s="61" t="s">
        <v>212</v>
      </c>
      <c r="E63" s="69">
        <v>0</v>
      </c>
      <c r="F63" s="28"/>
      <c r="G63" s="37" t="s">
        <v>91</v>
      </c>
    </row>
    <row r="64" spans="1:7" ht="20.25" customHeight="1">
      <c r="A64" s="29" t="s">
        <v>85</v>
      </c>
      <c r="B64" s="28" t="s">
        <v>208</v>
      </c>
      <c r="C64" s="53" t="s">
        <v>209</v>
      </c>
      <c r="D64" s="62" t="s">
        <v>210</v>
      </c>
      <c r="E64" s="69">
        <v>21.03</v>
      </c>
      <c r="F64" s="28">
        <v>391934</v>
      </c>
      <c r="G64" s="37" t="s">
        <v>91</v>
      </c>
    </row>
    <row r="65" spans="1:7" ht="20.25" customHeight="1">
      <c r="A65" s="29" t="s">
        <v>85</v>
      </c>
      <c r="B65" s="86">
        <v>25</v>
      </c>
      <c r="C65" s="53" t="s">
        <v>230</v>
      </c>
      <c r="D65" s="62"/>
      <c r="E65" s="69">
        <v>189</v>
      </c>
      <c r="F65" s="28">
        <v>231864</v>
      </c>
      <c r="G65" s="37" t="s">
        <v>91</v>
      </c>
    </row>
    <row r="66" spans="1:7" ht="20.25" customHeight="1">
      <c r="A66" s="29" t="s">
        <v>85</v>
      </c>
      <c r="B66" s="86" t="s">
        <v>208</v>
      </c>
      <c r="C66" s="53" t="s">
        <v>254</v>
      </c>
      <c r="D66" s="62" t="s">
        <v>255</v>
      </c>
      <c r="E66" s="69">
        <v>153.15</v>
      </c>
      <c r="F66" s="28">
        <v>1971</v>
      </c>
      <c r="G66" s="37" t="s">
        <v>91</v>
      </c>
    </row>
    <row r="67" spans="1:7" ht="20.25" customHeight="1">
      <c r="A67" s="29" t="s">
        <v>85</v>
      </c>
      <c r="B67" s="86" t="s">
        <v>208</v>
      </c>
      <c r="C67" s="53" t="s">
        <v>256</v>
      </c>
      <c r="D67" s="62" t="s">
        <v>257</v>
      </c>
      <c r="E67" s="69">
        <v>139.43</v>
      </c>
      <c r="F67" s="28">
        <v>1970</v>
      </c>
      <c r="G67" s="37" t="s">
        <v>91</v>
      </c>
    </row>
    <row r="68" spans="1:7" ht="23.25" customHeight="1">
      <c r="A68" s="29" t="s">
        <v>171</v>
      </c>
      <c r="B68" s="59" t="s">
        <v>75</v>
      </c>
      <c r="C68" s="53" t="s">
        <v>281</v>
      </c>
      <c r="D68" s="61"/>
      <c r="E68" s="70">
        <v>1573.15</v>
      </c>
      <c r="F68" s="28">
        <v>200</v>
      </c>
      <c r="G68" s="37" t="s">
        <v>91</v>
      </c>
    </row>
    <row r="69" spans="1:7" ht="23.25" customHeight="1">
      <c r="A69" s="29" t="s">
        <v>171</v>
      </c>
      <c r="B69" s="28" t="s">
        <v>72</v>
      </c>
      <c r="C69" s="53" t="s">
        <v>165</v>
      </c>
      <c r="D69" s="61"/>
      <c r="E69" s="69">
        <v>141.84</v>
      </c>
      <c r="F69" s="28">
        <v>391029</v>
      </c>
      <c r="G69" s="37" t="s">
        <v>91</v>
      </c>
    </row>
    <row r="70" spans="1:7" ht="23.25" customHeight="1">
      <c r="A70" s="29" t="s">
        <v>171</v>
      </c>
      <c r="B70" s="28" t="s">
        <v>77</v>
      </c>
      <c r="C70" s="27" t="s">
        <v>78</v>
      </c>
      <c r="D70" s="61"/>
      <c r="E70" s="69">
        <v>144.9</v>
      </c>
      <c r="F70" s="93">
        <v>391775</v>
      </c>
      <c r="G70" s="37" t="s">
        <v>91</v>
      </c>
    </row>
    <row r="71" spans="1:9" ht="25.5" customHeight="1">
      <c r="A71" s="55" t="s">
        <v>116</v>
      </c>
      <c r="B71" s="28">
        <v>3759</v>
      </c>
      <c r="C71" s="27" t="s">
        <v>150</v>
      </c>
      <c r="D71" s="61" t="s">
        <v>167</v>
      </c>
      <c r="E71" s="70">
        <v>168.24</v>
      </c>
      <c r="F71" s="93">
        <v>39111</v>
      </c>
      <c r="G71" s="30" t="s">
        <v>31</v>
      </c>
      <c r="I71" s="34"/>
    </row>
    <row r="72" spans="1:8" ht="19.5" customHeight="1">
      <c r="A72" s="29"/>
      <c r="B72" s="28"/>
      <c r="C72" s="27"/>
      <c r="D72" s="61"/>
      <c r="E72" s="75">
        <f>SUM(E39:E71)</f>
        <v>35601.45</v>
      </c>
      <c r="F72" s="28"/>
      <c r="G72" s="37"/>
      <c r="H72" s="34"/>
    </row>
    <row r="73" spans="1:8" ht="22.5" customHeight="1">
      <c r="A73" s="32"/>
      <c r="B73" s="39"/>
      <c r="C73" s="33" t="s">
        <v>110</v>
      </c>
      <c r="D73" s="63"/>
      <c r="E73" s="76">
        <f>E72</f>
        <v>35601.45</v>
      </c>
      <c r="F73" s="40"/>
      <c r="G73" s="40"/>
      <c r="H73" s="34"/>
    </row>
    <row r="74" spans="1:8" ht="22.5" customHeight="1">
      <c r="A74" s="54" t="s">
        <v>183</v>
      </c>
      <c r="B74" s="28">
        <v>632334</v>
      </c>
      <c r="C74" s="53" t="s">
        <v>277</v>
      </c>
      <c r="D74" s="61" t="s">
        <v>258</v>
      </c>
      <c r="E74" s="70">
        <v>310.63</v>
      </c>
      <c r="F74" s="28">
        <v>1948</v>
      </c>
      <c r="G74" s="44" t="s">
        <v>199</v>
      </c>
      <c r="H74" s="60"/>
    </row>
    <row r="75" spans="1:8" ht="24" customHeight="1">
      <c r="A75" s="54" t="s">
        <v>183</v>
      </c>
      <c r="B75" s="28">
        <v>4331</v>
      </c>
      <c r="C75" s="53" t="s">
        <v>259</v>
      </c>
      <c r="D75" s="61" t="s">
        <v>238</v>
      </c>
      <c r="E75" s="70">
        <v>234</v>
      </c>
      <c r="F75" s="93">
        <v>1964</v>
      </c>
      <c r="G75" s="44" t="s">
        <v>199</v>
      </c>
      <c r="H75" s="34"/>
    </row>
    <row r="76" spans="1:8" ht="24" customHeight="1">
      <c r="A76" s="54" t="s">
        <v>183</v>
      </c>
      <c r="B76" s="28">
        <v>207</v>
      </c>
      <c r="C76" s="53" t="s">
        <v>260</v>
      </c>
      <c r="D76" s="62" t="s">
        <v>261</v>
      </c>
      <c r="E76" s="70">
        <v>828</v>
      </c>
      <c r="F76" s="93">
        <v>1960</v>
      </c>
      <c r="G76" s="44" t="s">
        <v>199</v>
      </c>
      <c r="H76" s="34"/>
    </row>
    <row r="77" spans="1:8" ht="24" customHeight="1">
      <c r="A77" s="54" t="s">
        <v>183</v>
      </c>
      <c r="B77" s="28">
        <v>15086</v>
      </c>
      <c r="C77" s="53" t="s">
        <v>262</v>
      </c>
      <c r="D77" s="62" t="s">
        <v>263</v>
      </c>
      <c r="E77" s="70">
        <v>1847.2</v>
      </c>
      <c r="F77" s="93">
        <v>1951</v>
      </c>
      <c r="G77" s="44" t="s">
        <v>199</v>
      </c>
      <c r="H77" s="34"/>
    </row>
    <row r="78" spans="1:7" ht="24" customHeight="1">
      <c r="A78" s="32"/>
      <c r="B78" s="39"/>
      <c r="C78" s="33"/>
      <c r="D78" s="63"/>
      <c r="E78" s="85">
        <f>SUM(E74:E77)</f>
        <v>3219.83</v>
      </c>
      <c r="F78" s="40"/>
      <c r="G78" s="40"/>
    </row>
    <row r="79" spans="1:8" ht="27" customHeight="1">
      <c r="A79" s="55" t="s">
        <v>181</v>
      </c>
      <c r="B79" s="28">
        <v>807</v>
      </c>
      <c r="C79" s="53" t="s">
        <v>219</v>
      </c>
      <c r="D79" s="62" t="s">
        <v>220</v>
      </c>
      <c r="E79" s="70">
        <v>134.75</v>
      </c>
      <c r="F79" s="28">
        <v>39110</v>
      </c>
      <c r="G79" s="30" t="s">
        <v>201</v>
      </c>
      <c r="H79" s="14"/>
    </row>
    <row r="80" spans="1:7" ht="23.25" customHeight="1">
      <c r="A80" s="55" t="s">
        <v>181</v>
      </c>
      <c r="B80" s="28">
        <v>48508</v>
      </c>
      <c r="C80" s="53" t="s">
        <v>190</v>
      </c>
      <c r="D80" s="62" t="s">
        <v>191</v>
      </c>
      <c r="E80" s="70">
        <v>47.39</v>
      </c>
      <c r="F80" s="50">
        <v>39112</v>
      </c>
      <c r="G80" s="30" t="s">
        <v>201</v>
      </c>
    </row>
    <row r="81" spans="1:8" ht="22.5" customHeight="1">
      <c r="A81" s="55" t="s">
        <v>181</v>
      </c>
      <c r="B81" s="28">
        <v>48522</v>
      </c>
      <c r="C81" s="53" t="s">
        <v>190</v>
      </c>
      <c r="D81" s="62" t="s">
        <v>191</v>
      </c>
      <c r="E81" s="70">
        <v>57.38</v>
      </c>
      <c r="F81" s="50">
        <v>39112</v>
      </c>
      <c r="G81" s="30" t="s">
        <v>201</v>
      </c>
      <c r="H81" s="14"/>
    </row>
    <row r="82" spans="1:7" ht="24" customHeight="1">
      <c r="A82" s="55" t="s">
        <v>181</v>
      </c>
      <c r="B82" s="28">
        <v>48556</v>
      </c>
      <c r="C82" s="53" t="s">
        <v>190</v>
      </c>
      <c r="D82" s="62" t="s">
        <v>191</v>
      </c>
      <c r="E82" s="77">
        <v>16.5</v>
      </c>
      <c r="F82" s="50">
        <v>39112</v>
      </c>
      <c r="G82" s="30" t="s">
        <v>201</v>
      </c>
    </row>
    <row r="83" spans="1:7" ht="24" customHeight="1">
      <c r="A83" s="55" t="s">
        <v>181</v>
      </c>
      <c r="B83" s="28">
        <v>48609</v>
      </c>
      <c r="C83" s="53" t="s">
        <v>190</v>
      </c>
      <c r="D83" s="62" t="s">
        <v>191</v>
      </c>
      <c r="E83" s="77">
        <v>426.8</v>
      </c>
      <c r="F83" s="50">
        <v>39112</v>
      </c>
      <c r="G83" s="30" t="s">
        <v>201</v>
      </c>
    </row>
    <row r="84" spans="1:7" ht="24" customHeight="1">
      <c r="A84" s="55" t="s">
        <v>181</v>
      </c>
      <c r="B84" s="28">
        <v>48604</v>
      </c>
      <c r="C84" s="53" t="s">
        <v>190</v>
      </c>
      <c r="D84" s="62" t="s">
        <v>191</v>
      </c>
      <c r="E84" s="77">
        <v>52.59</v>
      </c>
      <c r="F84" s="50">
        <v>39112</v>
      </c>
      <c r="G84" s="30" t="s">
        <v>201</v>
      </c>
    </row>
    <row r="85" spans="1:7" ht="24" customHeight="1">
      <c r="A85" s="55" t="s">
        <v>181</v>
      </c>
      <c r="B85" s="28">
        <v>48633</v>
      </c>
      <c r="C85" s="53" t="s">
        <v>190</v>
      </c>
      <c r="D85" s="62" t="s">
        <v>191</v>
      </c>
      <c r="E85" s="77">
        <v>52.51</v>
      </c>
      <c r="F85" s="50">
        <v>39112</v>
      </c>
      <c r="G85" s="30" t="s">
        <v>200</v>
      </c>
    </row>
    <row r="86" spans="1:7" ht="24" customHeight="1">
      <c r="A86" s="55" t="s">
        <v>181</v>
      </c>
      <c r="B86" s="28">
        <v>48639</v>
      </c>
      <c r="C86" s="53" t="s">
        <v>190</v>
      </c>
      <c r="D86" s="62" t="s">
        <v>191</v>
      </c>
      <c r="E86" s="78">
        <v>9.75</v>
      </c>
      <c r="F86" s="50">
        <v>39112</v>
      </c>
      <c r="G86" s="30" t="s">
        <v>201</v>
      </c>
    </row>
    <row r="87" spans="1:7" ht="24" customHeight="1">
      <c r="A87" s="55" t="s">
        <v>181</v>
      </c>
      <c r="B87" s="28">
        <v>48655</v>
      </c>
      <c r="C87" s="53" t="s">
        <v>190</v>
      </c>
      <c r="D87" s="62" t="s">
        <v>191</v>
      </c>
      <c r="E87" s="78">
        <v>30.67</v>
      </c>
      <c r="F87" s="50">
        <v>39112</v>
      </c>
      <c r="G87" s="30" t="s">
        <v>201</v>
      </c>
    </row>
    <row r="88" spans="1:7" ht="24" customHeight="1">
      <c r="A88" s="55" t="s">
        <v>181</v>
      </c>
      <c r="B88" s="28">
        <v>48690</v>
      </c>
      <c r="C88" s="53" t="s">
        <v>190</v>
      </c>
      <c r="D88" s="62" t="s">
        <v>191</v>
      </c>
      <c r="E88" s="78">
        <v>203</v>
      </c>
      <c r="F88" s="50">
        <v>39112</v>
      </c>
      <c r="G88" s="30" t="s">
        <v>201</v>
      </c>
    </row>
    <row r="89" spans="1:7" ht="24" customHeight="1">
      <c r="A89" s="55" t="s">
        <v>181</v>
      </c>
      <c r="B89" s="28">
        <v>48688</v>
      </c>
      <c r="C89" s="53" t="s">
        <v>190</v>
      </c>
      <c r="D89" s="62" t="s">
        <v>191</v>
      </c>
      <c r="E89" s="78">
        <v>85.95</v>
      </c>
      <c r="F89" s="50">
        <v>39112</v>
      </c>
      <c r="G89" s="30" t="s">
        <v>201</v>
      </c>
    </row>
    <row r="90" spans="1:7" ht="24" customHeight="1">
      <c r="A90" s="55" t="s">
        <v>181</v>
      </c>
      <c r="B90" s="86">
        <v>48698</v>
      </c>
      <c r="C90" s="53" t="s">
        <v>190</v>
      </c>
      <c r="D90" s="62" t="s">
        <v>191</v>
      </c>
      <c r="E90" s="77">
        <v>97.32</v>
      </c>
      <c r="F90" s="50">
        <v>39112</v>
      </c>
      <c r="G90" s="30" t="s">
        <v>201</v>
      </c>
    </row>
    <row r="91" spans="1:7" ht="24" customHeight="1">
      <c r="A91" s="55" t="s">
        <v>181</v>
      </c>
      <c r="B91" s="28">
        <v>48732</v>
      </c>
      <c r="C91" s="53" t="s">
        <v>190</v>
      </c>
      <c r="D91" s="62" t="s">
        <v>191</v>
      </c>
      <c r="E91" s="77">
        <v>61.51</v>
      </c>
      <c r="F91" s="50">
        <v>39112</v>
      </c>
      <c r="G91" s="30" t="s">
        <v>201</v>
      </c>
    </row>
    <row r="92" spans="1:7" ht="24" customHeight="1">
      <c r="A92" s="55" t="s">
        <v>181</v>
      </c>
      <c r="B92" s="28">
        <v>48748</v>
      </c>
      <c r="C92" s="53" t="s">
        <v>190</v>
      </c>
      <c r="D92" s="62" t="s">
        <v>191</v>
      </c>
      <c r="E92" s="77">
        <v>50.54</v>
      </c>
      <c r="F92" s="50">
        <v>39112</v>
      </c>
      <c r="G92" s="30" t="s">
        <v>200</v>
      </c>
    </row>
    <row r="93" spans="1:7" ht="24" customHeight="1">
      <c r="A93" s="55" t="s">
        <v>181</v>
      </c>
      <c r="B93" s="28">
        <v>48769</v>
      </c>
      <c r="C93" s="53" t="s">
        <v>190</v>
      </c>
      <c r="D93" s="62" t="s">
        <v>191</v>
      </c>
      <c r="E93" s="78">
        <v>150.24</v>
      </c>
      <c r="F93" s="50">
        <v>39112</v>
      </c>
      <c r="G93" s="30" t="s">
        <v>201</v>
      </c>
    </row>
    <row r="94" spans="1:7" ht="24" customHeight="1">
      <c r="A94" s="55" t="s">
        <v>181</v>
      </c>
      <c r="B94" s="28">
        <v>48799</v>
      </c>
      <c r="C94" s="53" t="s">
        <v>190</v>
      </c>
      <c r="D94" s="62" t="s">
        <v>191</v>
      </c>
      <c r="E94" s="78">
        <v>78.5</v>
      </c>
      <c r="F94" s="50">
        <v>39112</v>
      </c>
      <c r="G94" s="30" t="s">
        <v>201</v>
      </c>
    </row>
    <row r="95" spans="1:7" ht="25.5" customHeight="1">
      <c r="A95" s="55" t="s">
        <v>181</v>
      </c>
      <c r="B95" s="28">
        <v>4032152</v>
      </c>
      <c r="C95" s="53" t="s">
        <v>264</v>
      </c>
      <c r="D95" s="62" t="s">
        <v>231</v>
      </c>
      <c r="E95" s="78">
        <v>178.75</v>
      </c>
      <c r="F95" s="93">
        <v>391625</v>
      </c>
      <c r="G95" s="30" t="s">
        <v>200</v>
      </c>
    </row>
    <row r="96" spans="1:7" ht="21.75" customHeight="1">
      <c r="A96" s="55" t="s">
        <v>181</v>
      </c>
      <c r="B96" s="28">
        <v>4833300</v>
      </c>
      <c r="C96" s="53" t="s">
        <v>234</v>
      </c>
      <c r="D96" s="62" t="s">
        <v>235</v>
      </c>
      <c r="E96" s="78">
        <v>937.73</v>
      </c>
      <c r="F96" s="28">
        <v>1969</v>
      </c>
      <c r="G96" s="30" t="s">
        <v>201</v>
      </c>
    </row>
    <row r="97" spans="1:7" ht="21.75" customHeight="1">
      <c r="A97" s="55" t="s">
        <v>181</v>
      </c>
      <c r="B97" s="28">
        <v>239624</v>
      </c>
      <c r="C97" s="53" t="s">
        <v>265</v>
      </c>
      <c r="D97" s="62" t="s">
        <v>188</v>
      </c>
      <c r="E97" s="78">
        <v>177.54</v>
      </c>
      <c r="F97" s="28">
        <v>391217</v>
      </c>
      <c r="G97" s="30" t="s">
        <v>200</v>
      </c>
    </row>
    <row r="98" spans="1:7" ht="21.75" customHeight="1">
      <c r="A98" s="55" t="s">
        <v>181</v>
      </c>
      <c r="B98" s="28">
        <v>727</v>
      </c>
      <c r="C98" s="53" t="s">
        <v>196</v>
      </c>
      <c r="D98" s="62" t="s">
        <v>189</v>
      </c>
      <c r="E98" s="78">
        <v>11.25</v>
      </c>
      <c r="F98" s="28">
        <v>1953</v>
      </c>
      <c r="G98" s="30" t="s">
        <v>201</v>
      </c>
    </row>
    <row r="99" spans="1:7" ht="21.75" customHeight="1">
      <c r="A99" s="55" t="s">
        <v>181</v>
      </c>
      <c r="B99" s="28">
        <v>725</v>
      </c>
      <c r="C99" s="53" t="s">
        <v>196</v>
      </c>
      <c r="D99" s="62" t="s">
        <v>189</v>
      </c>
      <c r="E99" s="78">
        <v>64.99</v>
      </c>
      <c r="F99" s="28">
        <v>1953</v>
      </c>
      <c r="G99" s="30" t="s">
        <v>201</v>
      </c>
    </row>
    <row r="100" spans="1:7" ht="21.75" customHeight="1">
      <c r="A100" s="55" t="s">
        <v>181</v>
      </c>
      <c r="B100" s="28">
        <v>722</v>
      </c>
      <c r="C100" s="53" t="s">
        <v>196</v>
      </c>
      <c r="D100" s="62" t="s">
        <v>189</v>
      </c>
      <c r="E100" s="78">
        <v>65.25</v>
      </c>
      <c r="F100" s="28">
        <v>1953</v>
      </c>
      <c r="G100" s="30" t="s">
        <v>201</v>
      </c>
    </row>
    <row r="101" spans="1:7" ht="21.75" customHeight="1">
      <c r="A101" s="55" t="s">
        <v>181</v>
      </c>
      <c r="B101" s="28">
        <v>712</v>
      </c>
      <c r="C101" s="53" t="s">
        <v>196</v>
      </c>
      <c r="D101" s="62" t="s">
        <v>189</v>
      </c>
      <c r="E101" s="78">
        <v>58.73</v>
      </c>
      <c r="F101" s="28">
        <v>1953</v>
      </c>
      <c r="G101" s="30" t="s">
        <v>201</v>
      </c>
    </row>
    <row r="102" spans="1:7" ht="21.75" customHeight="1">
      <c r="A102" s="55" t="s">
        <v>181</v>
      </c>
      <c r="B102" s="28">
        <v>710</v>
      </c>
      <c r="C102" s="53" t="s">
        <v>196</v>
      </c>
      <c r="D102" s="62" t="s">
        <v>189</v>
      </c>
      <c r="E102" s="78">
        <v>42.75</v>
      </c>
      <c r="F102" s="28">
        <v>1953</v>
      </c>
      <c r="G102" s="30" t="s">
        <v>201</v>
      </c>
    </row>
    <row r="103" spans="1:7" ht="21.75" customHeight="1">
      <c r="A103" s="55" t="s">
        <v>181</v>
      </c>
      <c r="B103" s="28">
        <v>720</v>
      </c>
      <c r="C103" s="53" t="s">
        <v>196</v>
      </c>
      <c r="D103" s="62" t="s">
        <v>189</v>
      </c>
      <c r="E103" s="78">
        <v>42.75</v>
      </c>
      <c r="F103" s="28">
        <v>1953</v>
      </c>
      <c r="G103" s="30" t="s">
        <v>201</v>
      </c>
    </row>
    <row r="104" spans="1:7" ht="21.75" customHeight="1">
      <c r="A104" s="55" t="s">
        <v>181</v>
      </c>
      <c r="B104" s="28">
        <v>485750</v>
      </c>
      <c r="C104" s="53" t="s">
        <v>232</v>
      </c>
      <c r="D104" s="62" t="s">
        <v>233</v>
      </c>
      <c r="E104" s="78">
        <v>285</v>
      </c>
      <c r="F104" s="50">
        <v>1949</v>
      </c>
      <c r="G104" s="30" t="s">
        <v>201</v>
      </c>
    </row>
    <row r="105" spans="1:7" ht="21.75" customHeight="1">
      <c r="A105" s="55" t="s">
        <v>181</v>
      </c>
      <c r="B105" s="28">
        <v>49352</v>
      </c>
      <c r="C105" s="53" t="s">
        <v>266</v>
      </c>
      <c r="D105" s="62" t="s">
        <v>267</v>
      </c>
      <c r="E105" s="78">
        <v>1237.5</v>
      </c>
      <c r="F105" s="50">
        <v>1956</v>
      </c>
      <c r="G105" s="30" t="s">
        <v>201</v>
      </c>
    </row>
    <row r="106" spans="1:7" ht="21.75" customHeight="1">
      <c r="A106" s="55" t="s">
        <v>181</v>
      </c>
      <c r="B106" s="28">
        <v>8601</v>
      </c>
      <c r="C106" s="53" t="s">
        <v>213</v>
      </c>
      <c r="D106" s="62" t="s">
        <v>214</v>
      </c>
      <c r="E106" s="78">
        <v>82.5</v>
      </c>
      <c r="F106" s="50">
        <v>1965</v>
      </c>
      <c r="G106" s="30" t="s">
        <v>201</v>
      </c>
    </row>
    <row r="107" spans="1:7" ht="21.75" customHeight="1">
      <c r="A107" s="55" t="s">
        <v>181</v>
      </c>
      <c r="B107" s="28">
        <v>4050608</v>
      </c>
      <c r="C107" s="53" t="s">
        <v>264</v>
      </c>
      <c r="D107" s="62" t="s">
        <v>231</v>
      </c>
      <c r="E107" s="78">
        <v>361.87</v>
      </c>
      <c r="F107" s="50">
        <v>391993</v>
      </c>
      <c r="G107" s="30" t="s">
        <v>200</v>
      </c>
    </row>
    <row r="108" spans="1:7" ht="21.75" customHeight="1">
      <c r="A108" s="55" t="s">
        <v>181</v>
      </c>
      <c r="B108" s="28">
        <v>1675</v>
      </c>
      <c r="C108" s="53" t="s">
        <v>194</v>
      </c>
      <c r="D108" s="62" t="s">
        <v>195</v>
      </c>
      <c r="E108" s="78">
        <v>156.77</v>
      </c>
      <c r="F108" s="50">
        <v>1962</v>
      </c>
      <c r="G108" s="30" t="s">
        <v>201</v>
      </c>
    </row>
    <row r="109" spans="1:7" ht="21.75" customHeight="1">
      <c r="A109" s="55" t="s">
        <v>181</v>
      </c>
      <c r="B109" s="28">
        <v>2879</v>
      </c>
      <c r="C109" s="53" t="s">
        <v>236</v>
      </c>
      <c r="D109" s="62" t="s">
        <v>237</v>
      </c>
      <c r="E109" s="78">
        <v>28.4</v>
      </c>
      <c r="F109" s="50">
        <v>2834275</v>
      </c>
      <c r="G109" s="30" t="s">
        <v>201</v>
      </c>
    </row>
    <row r="110" spans="1:7" ht="21.75" customHeight="1">
      <c r="A110" s="55" t="s">
        <v>181</v>
      </c>
      <c r="B110" s="28">
        <v>1679</v>
      </c>
      <c r="C110" s="53" t="s">
        <v>194</v>
      </c>
      <c r="D110" s="62" t="s">
        <v>195</v>
      </c>
      <c r="E110" s="78">
        <v>302.73</v>
      </c>
      <c r="F110" s="50">
        <v>1974</v>
      </c>
      <c r="G110" s="30" t="s">
        <v>201</v>
      </c>
    </row>
    <row r="111" spans="1:7" ht="21.75" customHeight="1">
      <c r="A111" s="55" t="s">
        <v>181</v>
      </c>
      <c r="B111" s="28">
        <v>487906</v>
      </c>
      <c r="C111" s="53" t="s">
        <v>232</v>
      </c>
      <c r="D111" s="62" t="s">
        <v>233</v>
      </c>
      <c r="E111" s="78">
        <v>188</v>
      </c>
      <c r="F111" s="50">
        <v>391171</v>
      </c>
      <c r="G111" s="30" t="s">
        <v>200</v>
      </c>
    </row>
    <row r="112" spans="1:7" ht="21.75" customHeight="1">
      <c r="A112" s="55" t="s">
        <v>181</v>
      </c>
      <c r="B112" s="28">
        <v>4075205</v>
      </c>
      <c r="C112" s="53" t="s">
        <v>264</v>
      </c>
      <c r="D112" s="62" t="s">
        <v>231</v>
      </c>
      <c r="E112" s="78">
        <v>156.8</v>
      </c>
      <c r="F112" s="50">
        <v>391166</v>
      </c>
      <c r="G112" s="30" t="s">
        <v>200</v>
      </c>
    </row>
    <row r="113" spans="1:7" ht="24" customHeight="1">
      <c r="A113" s="32"/>
      <c r="B113" s="39"/>
      <c r="C113" s="33"/>
      <c r="D113" s="63"/>
      <c r="E113" s="85">
        <f>SUM(E79:E112)</f>
        <v>5934.71</v>
      </c>
      <c r="F113" s="40"/>
      <c r="G113" s="40"/>
    </row>
    <row r="114" spans="1:7" ht="24" customHeight="1">
      <c r="A114" s="55" t="s">
        <v>181</v>
      </c>
      <c r="B114" s="28">
        <v>1741594</v>
      </c>
      <c r="C114" s="53" t="s">
        <v>268</v>
      </c>
      <c r="D114" s="62" t="s">
        <v>242</v>
      </c>
      <c r="E114" s="78">
        <v>60.72</v>
      </c>
      <c r="F114" s="28">
        <v>391931</v>
      </c>
      <c r="G114" s="30" t="s">
        <v>241</v>
      </c>
    </row>
    <row r="115" spans="1:7" ht="24" customHeight="1">
      <c r="A115" s="55" t="s">
        <v>181</v>
      </c>
      <c r="B115" s="28">
        <v>537824</v>
      </c>
      <c r="C115" s="53" t="s">
        <v>239</v>
      </c>
      <c r="D115" s="62" t="s">
        <v>240</v>
      </c>
      <c r="E115" s="78">
        <v>93.67</v>
      </c>
      <c r="F115" s="28">
        <v>1950</v>
      </c>
      <c r="G115" s="30" t="s">
        <v>30</v>
      </c>
    </row>
    <row r="116" spans="1:7" ht="24" customHeight="1">
      <c r="A116" s="55" t="s">
        <v>181</v>
      </c>
      <c r="B116" s="28">
        <v>348098</v>
      </c>
      <c r="C116" s="53" t="s">
        <v>269</v>
      </c>
      <c r="D116" s="62" t="s">
        <v>246</v>
      </c>
      <c r="E116" s="78">
        <v>131.5</v>
      </c>
      <c r="F116" s="28">
        <v>1957</v>
      </c>
      <c r="G116" s="30" t="s">
        <v>30</v>
      </c>
    </row>
    <row r="117" spans="1:7" ht="24" customHeight="1">
      <c r="A117" s="55" t="s">
        <v>181</v>
      </c>
      <c r="B117" s="28">
        <v>7564000</v>
      </c>
      <c r="C117" s="53" t="s">
        <v>244</v>
      </c>
      <c r="D117" s="62" t="s">
        <v>245</v>
      </c>
      <c r="E117" s="78">
        <v>229.9</v>
      </c>
      <c r="F117" s="28">
        <v>1958</v>
      </c>
      <c r="G117" s="30" t="s">
        <v>30</v>
      </c>
    </row>
    <row r="118" spans="1:7" ht="24" customHeight="1">
      <c r="A118" s="55" t="s">
        <v>181</v>
      </c>
      <c r="B118" s="28">
        <v>49875</v>
      </c>
      <c r="C118" s="53" t="s">
        <v>270</v>
      </c>
      <c r="D118" s="62" t="s">
        <v>243</v>
      </c>
      <c r="E118" s="78">
        <v>251.6</v>
      </c>
      <c r="F118" s="28">
        <v>1954</v>
      </c>
      <c r="G118" s="30" t="s">
        <v>30</v>
      </c>
    </row>
    <row r="119" spans="1:7" ht="21" customHeight="1">
      <c r="A119" s="32"/>
      <c r="B119" s="39"/>
      <c r="C119" s="33"/>
      <c r="D119" s="63"/>
      <c r="E119" s="85">
        <f>SUM(E114:E118)</f>
        <v>767.39</v>
      </c>
      <c r="F119" s="40"/>
      <c r="G119" s="40"/>
    </row>
    <row r="120" spans="1:10" ht="24" customHeight="1">
      <c r="A120" s="29" t="s">
        <v>86</v>
      </c>
      <c r="B120" s="28">
        <v>1013405</v>
      </c>
      <c r="C120" s="53" t="s">
        <v>87</v>
      </c>
      <c r="D120" s="62" t="s">
        <v>139</v>
      </c>
      <c r="E120" s="78">
        <v>92108.37</v>
      </c>
      <c r="F120" s="93">
        <v>1973</v>
      </c>
      <c r="G120" s="30" t="s">
        <v>31</v>
      </c>
      <c r="H120" s="34"/>
      <c r="I120" s="34"/>
      <c r="J120" s="14"/>
    </row>
    <row r="121" spans="1:10" ht="24" customHeight="1">
      <c r="A121" s="29" t="s">
        <v>86</v>
      </c>
      <c r="B121" s="28" t="s">
        <v>72</v>
      </c>
      <c r="C121" s="53" t="s">
        <v>165</v>
      </c>
      <c r="D121" s="61" t="s">
        <v>63</v>
      </c>
      <c r="E121" s="78">
        <v>1404.39</v>
      </c>
      <c r="F121" s="50">
        <v>391048</v>
      </c>
      <c r="G121" s="30" t="s">
        <v>31</v>
      </c>
      <c r="H121" s="34"/>
      <c r="I121" s="34"/>
      <c r="J121" s="14"/>
    </row>
    <row r="122" spans="1:10" ht="24" customHeight="1">
      <c r="A122" s="29" t="s">
        <v>86</v>
      </c>
      <c r="B122" s="28" t="s">
        <v>72</v>
      </c>
      <c r="C122" s="53" t="s">
        <v>165</v>
      </c>
      <c r="D122" s="61" t="s">
        <v>63</v>
      </c>
      <c r="E122" s="78">
        <v>4353.61</v>
      </c>
      <c r="F122" s="50">
        <v>391055</v>
      </c>
      <c r="G122" s="30" t="s">
        <v>31</v>
      </c>
      <c r="H122" s="34"/>
      <c r="I122" s="34"/>
      <c r="J122" s="14"/>
    </row>
    <row r="123" spans="1:7" ht="21.75" customHeight="1">
      <c r="A123" s="29" t="s">
        <v>74</v>
      </c>
      <c r="B123" s="28">
        <v>112</v>
      </c>
      <c r="C123" s="53" t="s">
        <v>162</v>
      </c>
      <c r="D123" s="62" t="s">
        <v>163</v>
      </c>
      <c r="E123" s="69">
        <v>58583.5</v>
      </c>
      <c r="F123" s="50">
        <v>39112</v>
      </c>
      <c r="G123" s="30" t="s">
        <v>31</v>
      </c>
    </row>
    <row r="124" spans="1:7" ht="21.75" customHeight="1">
      <c r="A124" s="29" t="s">
        <v>74</v>
      </c>
      <c r="B124" s="28" t="s">
        <v>72</v>
      </c>
      <c r="C124" s="53" t="s">
        <v>165</v>
      </c>
      <c r="D124" s="61" t="s">
        <v>63</v>
      </c>
      <c r="E124" s="69">
        <v>936.34</v>
      </c>
      <c r="F124" s="50">
        <v>391048</v>
      </c>
      <c r="G124" s="30" t="s">
        <v>31</v>
      </c>
    </row>
    <row r="125" spans="1:7" ht="21.75" customHeight="1">
      <c r="A125" s="29" t="s">
        <v>74</v>
      </c>
      <c r="B125" s="28" t="s">
        <v>72</v>
      </c>
      <c r="C125" s="53" t="s">
        <v>165</v>
      </c>
      <c r="D125" s="61" t="s">
        <v>63</v>
      </c>
      <c r="E125" s="69">
        <v>2902.66</v>
      </c>
      <c r="F125" s="50">
        <v>391055</v>
      </c>
      <c r="G125" s="30" t="s">
        <v>31</v>
      </c>
    </row>
    <row r="126" spans="1:7" ht="24" customHeight="1">
      <c r="A126" s="53" t="s">
        <v>135</v>
      </c>
      <c r="B126" s="28">
        <v>1599</v>
      </c>
      <c r="C126" s="53" t="s">
        <v>136</v>
      </c>
      <c r="D126" s="62" t="s">
        <v>137</v>
      </c>
      <c r="E126" s="69">
        <v>8088.52</v>
      </c>
      <c r="F126" s="93">
        <v>1961</v>
      </c>
      <c r="G126" s="30" t="s">
        <v>31</v>
      </c>
    </row>
    <row r="127" spans="1:7" ht="24" customHeight="1">
      <c r="A127" s="53" t="s">
        <v>135</v>
      </c>
      <c r="B127" s="28" t="s">
        <v>72</v>
      </c>
      <c r="C127" s="53" t="s">
        <v>165</v>
      </c>
      <c r="D127" s="61" t="s">
        <v>63</v>
      </c>
      <c r="E127" s="72">
        <v>287.94</v>
      </c>
      <c r="F127" s="93">
        <v>391032</v>
      </c>
      <c r="G127" s="30" t="s">
        <v>31</v>
      </c>
    </row>
    <row r="128" spans="1:7" ht="23.25" customHeight="1">
      <c r="A128" s="53" t="s">
        <v>135</v>
      </c>
      <c r="B128" s="28" t="s">
        <v>159</v>
      </c>
      <c r="C128" s="53" t="s">
        <v>158</v>
      </c>
      <c r="D128" s="62" t="s">
        <v>63</v>
      </c>
      <c r="E128" s="72">
        <v>349.02</v>
      </c>
      <c r="F128" s="93">
        <v>391764</v>
      </c>
      <c r="G128" s="30" t="s">
        <v>31</v>
      </c>
    </row>
    <row r="129" spans="1:7" ht="24" customHeight="1">
      <c r="A129" s="54" t="s">
        <v>164</v>
      </c>
      <c r="B129" s="28">
        <v>862</v>
      </c>
      <c r="C129" s="53" t="s">
        <v>124</v>
      </c>
      <c r="D129" s="61" t="s">
        <v>132</v>
      </c>
      <c r="E129" s="69">
        <v>470.07</v>
      </c>
      <c r="F129" s="50">
        <v>39112</v>
      </c>
      <c r="G129" s="30" t="s">
        <v>31</v>
      </c>
    </row>
    <row r="130" spans="1:7" ht="24" customHeight="1">
      <c r="A130" s="54" t="s">
        <v>164</v>
      </c>
      <c r="B130" s="28" t="s">
        <v>72</v>
      </c>
      <c r="C130" s="53" t="s">
        <v>165</v>
      </c>
      <c r="D130" s="61" t="s">
        <v>63</v>
      </c>
      <c r="E130" s="69">
        <v>8.77</v>
      </c>
      <c r="F130" s="50">
        <v>391048</v>
      </c>
      <c r="G130" s="30" t="s">
        <v>31</v>
      </c>
    </row>
    <row r="131" spans="1:7" ht="24" customHeight="1">
      <c r="A131" s="54" t="s">
        <v>164</v>
      </c>
      <c r="B131" s="28" t="s">
        <v>72</v>
      </c>
      <c r="C131" s="53" t="s">
        <v>165</v>
      </c>
      <c r="D131" s="61" t="s">
        <v>63</v>
      </c>
      <c r="E131" s="69">
        <v>27.17</v>
      </c>
      <c r="F131" s="50">
        <v>391055</v>
      </c>
      <c r="G131" s="30" t="s">
        <v>31</v>
      </c>
    </row>
    <row r="132" spans="1:7" ht="24" customHeight="1">
      <c r="A132" s="54" t="s">
        <v>177</v>
      </c>
      <c r="B132" s="28">
        <v>861</v>
      </c>
      <c r="C132" s="53" t="s">
        <v>124</v>
      </c>
      <c r="D132" s="61" t="s">
        <v>132</v>
      </c>
      <c r="E132" s="69">
        <v>2413.02</v>
      </c>
      <c r="F132" s="50">
        <v>39112</v>
      </c>
      <c r="G132" s="30" t="s">
        <v>31</v>
      </c>
    </row>
    <row r="133" spans="1:7" ht="24" customHeight="1">
      <c r="A133" s="54" t="s">
        <v>177</v>
      </c>
      <c r="B133" s="28" t="s">
        <v>72</v>
      </c>
      <c r="C133" s="53" t="s">
        <v>165</v>
      </c>
      <c r="D133" s="61" t="s">
        <v>63</v>
      </c>
      <c r="E133" s="69">
        <v>42.07</v>
      </c>
      <c r="F133" s="50">
        <v>391048</v>
      </c>
      <c r="G133" s="30" t="s">
        <v>31</v>
      </c>
    </row>
    <row r="134" spans="1:7" ht="24" customHeight="1">
      <c r="A134" s="54" t="s">
        <v>177</v>
      </c>
      <c r="B134" s="28" t="s">
        <v>72</v>
      </c>
      <c r="C134" s="53" t="s">
        <v>165</v>
      </c>
      <c r="D134" s="61" t="s">
        <v>63</v>
      </c>
      <c r="E134" s="69">
        <v>130.43</v>
      </c>
      <c r="F134" s="50">
        <v>391055</v>
      </c>
      <c r="G134" s="30" t="s">
        <v>31</v>
      </c>
    </row>
    <row r="135" spans="1:14" ht="24" customHeight="1">
      <c r="A135" s="54" t="s">
        <v>185</v>
      </c>
      <c r="B135" s="28">
        <v>96396</v>
      </c>
      <c r="C135" s="53" t="s">
        <v>205</v>
      </c>
      <c r="D135" s="61" t="s">
        <v>206</v>
      </c>
      <c r="E135" s="69">
        <v>333.72</v>
      </c>
      <c r="F135" s="50">
        <v>391149</v>
      </c>
      <c r="G135" s="30" t="s">
        <v>184</v>
      </c>
      <c r="H135" s="92"/>
      <c r="L135" s="34"/>
      <c r="M135" s="34"/>
      <c r="N135" s="14"/>
    </row>
    <row r="136" spans="1:14" ht="24" customHeight="1">
      <c r="A136" s="54" t="s">
        <v>185</v>
      </c>
      <c r="B136" s="28" t="s">
        <v>72</v>
      </c>
      <c r="C136" s="53" t="s">
        <v>165</v>
      </c>
      <c r="D136" s="61" t="s">
        <v>63</v>
      </c>
      <c r="E136" s="69">
        <v>9.75</v>
      </c>
      <c r="F136" s="50">
        <v>391048</v>
      </c>
      <c r="G136" s="30" t="s">
        <v>184</v>
      </c>
      <c r="H136" s="92"/>
      <c r="L136" s="34"/>
      <c r="M136" s="34"/>
      <c r="N136" s="14"/>
    </row>
    <row r="137" spans="1:14" ht="24" customHeight="1">
      <c r="A137" s="54" t="s">
        <v>185</v>
      </c>
      <c r="B137" s="28" t="s">
        <v>72</v>
      </c>
      <c r="C137" s="53" t="s">
        <v>165</v>
      </c>
      <c r="D137" s="61" t="s">
        <v>63</v>
      </c>
      <c r="E137" s="69">
        <v>30.23</v>
      </c>
      <c r="F137" s="50">
        <v>391055</v>
      </c>
      <c r="G137" s="30" t="s">
        <v>184</v>
      </c>
      <c r="H137" s="92"/>
      <c r="L137" s="34"/>
      <c r="M137" s="34"/>
      <c r="N137" s="14"/>
    </row>
    <row r="138" spans="1:14" ht="24" customHeight="1">
      <c r="A138" s="54" t="s">
        <v>271</v>
      </c>
      <c r="B138" s="28">
        <v>154</v>
      </c>
      <c r="C138" s="53" t="s">
        <v>272</v>
      </c>
      <c r="D138" s="61" t="s">
        <v>273</v>
      </c>
      <c r="E138" s="69">
        <v>528.8</v>
      </c>
      <c r="F138" s="50">
        <v>1947</v>
      </c>
      <c r="G138" s="30" t="s">
        <v>184</v>
      </c>
      <c r="H138" s="92"/>
      <c r="L138" s="34"/>
      <c r="M138" s="34"/>
      <c r="N138" s="14"/>
    </row>
    <row r="139" spans="1:14" ht="24" customHeight="1">
      <c r="A139" s="54" t="s">
        <v>274</v>
      </c>
      <c r="B139" s="28">
        <v>157</v>
      </c>
      <c r="C139" s="53" t="s">
        <v>272</v>
      </c>
      <c r="D139" s="61" t="s">
        <v>273</v>
      </c>
      <c r="E139" s="69">
        <v>2430</v>
      </c>
      <c r="F139" s="50">
        <v>1963</v>
      </c>
      <c r="G139" s="30" t="s">
        <v>184</v>
      </c>
      <c r="H139" s="92"/>
      <c r="L139" s="34"/>
      <c r="M139" s="34"/>
      <c r="N139" s="14"/>
    </row>
    <row r="140" spans="1:14" ht="24" customHeight="1">
      <c r="A140" s="54" t="s">
        <v>215</v>
      </c>
      <c r="B140" s="28">
        <v>155</v>
      </c>
      <c r="C140" s="53" t="s">
        <v>272</v>
      </c>
      <c r="D140" s="61" t="s">
        <v>273</v>
      </c>
      <c r="E140" s="69">
        <v>1120</v>
      </c>
      <c r="F140" s="50">
        <v>1952</v>
      </c>
      <c r="G140" s="30" t="s">
        <v>184</v>
      </c>
      <c r="H140" s="92"/>
      <c r="L140" s="34"/>
      <c r="M140" s="34"/>
      <c r="N140" s="14"/>
    </row>
    <row r="141" spans="1:14" ht="24" customHeight="1">
      <c r="A141" s="54" t="s">
        <v>215</v>
      </c>
      <c r="B141" s="28" t="s">
        <v>123</v>
      </c>
      <c r="C141" s="53" t="s">
        <v>216</v>
      </c>
      <c r="D141" s="61" t="s">
        <v>217</v>
      </c>
      <c r="E141" s="69">
        <v>30</v>
      </c>
      <c r="F141" s="50">
        <v>5968884</v>
      </c>
      <c r="G141" s="30" t="s">
        <v>218</v>
      </c>
      <c r="L141" s="34"/>
      <c r="M141" s="34"/>
      <c r="N141" s="14"/>
    </row>
    <row r="142" spans="1:14" ht="24" customHeight="1">
      <c r="A142" s="54" t="s">
        <v>215</v>
      </c>
      <c r="B142" s="28" t="s">
        <v>123</v>
      </c>
      <c r="C142" s="53" t="s">
        <v>216</v>
      </c>
      <c r="D142" s="61" t="s">
        <v>217</v>
      </c>
      <c r="E142" s="69">
        <v>30</v>
      </c>
      <c r="F142" s="50">
        <v>5968884</v>
      </c>
      <c r="G142" s="30" t="s">
        <v>218</v>
      </c>
      <c r="L142" s="34"/>
      <c r="M142" s="34"/>
      <c r="N142" s="14"/>
    </row>
    <row r="143" spans="1:7" ht="17.25" customHeight="1">
      <c r="A143" s="28"/>
      <c r="B143" s="28" t="s">
        <v>142</v>
      </c>
      <c r="C143" s="28" t="s">
        <v>89</v>
      </c>
      <c r="D143" s="28"/>
      <c r="E143" s="66">
        <v>141.9</v>
      </c>
      <c r="F143" s="28"/>
      <c r="G143" s="37" t="s">
        <v>141</v>
      </c>
    </row>
    <row r="144" spans="1:7" ht="17.25" customHeight="1">
      <c r="A144" s="103"/>
      <c r="B144" s="104"/>
      <c r="C144" s="105"/>
      <c r="D144" s="106"/>
      <c r="E144" s="109">
        <f>SUM(E120:E143)</f>
        <v>176760.27999999997</v>
      </c>
      <c r="F144" s="104"/>
      <c r="G144" s="107"/>
    </row>
    <row r="145" spans="1:14" ht="24" customHeight="1">
      <c r="A145" s="29" t="s">
        <v>227</v>
      </c>
      <c r="B145" s="28">
        <v>13899</v>
      </c>
      <c r="C145" s="53" t="s">
        <v>154</v>
      </c>
      <c r="D145" s="61" t="s">
        <v>155</v>
      </c>
      <c r="E145" s="69">
        <v>2003.39</v>
      </c>
      <c r="F145" s="50">
        <v>39112</v>
      </c>
      <c r="G145" s="37" t="s">
        <v>90</v>
      </c>
      <c r="L145" s="34"/>
      <c r="M145" s="34"/>
      <c r="N145" s="14"/>
    </row>
    <row r="146" spans="1:14" ht="24" customHeight="1">
      <c r="A146" s="29" t="s">
        <v>227</v>
      </c>
      <c r="B146" s="28" t="s">
        <v>72</v>
      </c>
      <c r="C146" s="53" t="s">
        <v>165</v>
      </c>
      <c r="D146" s="61" t="s">
        <v>63</v>
      </c>
      <c r="E146" s="69">
        <v>32.02</v>
      </c>
      <c r="F146" s="50">
        <v>391048</v>
      </c>
      <c r="G146" s="37" t="s">
        <v>90</v>
      </c>
      <c r="L146" s="34"/>
      <c r="M146" s="34"/>
      <c r="N146" s="14"/>
    </row>
    <row r="147" spans="1:14" ht="24" customHeight="1">
      <c r="A147" s="29" t="s">
        <v>227</v>
      </c>
      <c r="B147" s="28" t="s">
        <v>72</v>
      </c>
      <c r="C147" s="53" t="s">
        <v>165</v>
      </c>
      <c r="D147" s="61" t="s">
        <v>63</v>
      </c>
      <c r="E147" s="69">
        <v>99.27</v>
      </c>
      <c r="F147" s="50">
        <v>391055</v>
      </c>
      <c r="G147" s="37" t="s">
        <v>90</v>
      </c>
      <c r="L147" s="34"/>
      <c r="M147" s="34"/>
      <c r="N147" s="14"/>
    </row>
    <row r="148" spans="1:14" ht="24" customHeight="1">
      <c r="A148" s="29" t="s">
        <v>178</v>
      </c>
      <c r="B148" s="28">
        <v>930</v>
      </c>
      <c r="C148" s="53" t="s">
        <v>179</v>
      </c>
      <c r="D148" s="61" t="s">
        <v>180</v>
      </c>
      <c r="E148" s="69">
        <v>1921.58</v>
      </c>
      <c r="F148" s="50">
        <v>395839</v>
      </c>
      <c r="G148" s="37" t="s">
        <v>90</v>
      </c>
      <c r="L148" s="34"/>
      <c r="M148" s="34"/>
      <c r="N148" s="14"/>
    </row>
    <row r="149" spans="1:14" ht="24" customHeight="1">
      <c r="A149" s="29" t="s">
        <v>178</v>
      </c>
      <c r="B149" s="28" t="s">
        <v>72</v>
      </c>
      <c r="C149" s="53" t="s">
        <v>165</v>
      </c>
      <c r="D149" s="61" t="s">
        <v>63</v>
      </c>
      <c r="E149" s="69">
        <v>27.41</v>
      </c>
      <c r="F149" s="50">
        <v>391048</v>
      </c>
      <c r="G149" s="37" t="s">
        <v>90</v>
      </c>
      <c r="L149" s="34"/>
      <c r="M149" s="34"/>
      <c r="N149" s="14"/>
    </row>
    <row r="150" spans="1:14" ht="24" customHeight="1">
      <c r="A150" s="29" t="s">
        <v>178</v>
      </c>
      <c r="B150" s="28" t="s">
        <v>72</v>
      </c>
      <c r="C150" s="53" t="s">
        <v>165</v>
      </c>
      <c r="D150" s="61" t="s">
        <v>63</v>
      </c>
      <c r="E150" s="69">
        <v>84.96</v>
      </c>
      <c r="F150" s="50">
        <v>391055</v>
      </c>
      <c r="G150" s="37" t="s">
        <v>90</v>
      </c>
      <c r="L150" s="34"/>
      <c r="M150" s="34"/>
      <c r="N150" s="14"/>
    </row>
    <row r="151" spans="1:12" ht="23.25" customHeight="1">
      <c r="A151" s="54" t="s">
        <v>80</v>
      </c>
      <c r="B151" s="28">
        <v>5054</v>
      </c>
      <c r="C151" s="53" t="s">
        <v>81</v>
      </c>
      <c r="D151" s="62" t="s">
        <v>130</v>
      </c>
      <c r="E151" s="70">
        <v>591.48</v>
      </c>
      <c r="F151" s="50">
        <v>39112</v>
      </c>
      <c r="G151" s="37" t="s">
        <v>90</v>
      </c>
      <c r="I151" s="34"/>
      <c r="J151" s="34"/>
      <c r="K151" s="34"/>
      <c r="L151" s="34"/>
    </row>
    <row r="152" spans="1:12" ht="23.25" customHeight="1">
      <c r="A152" s="54" t="s">
        <v>80</v>
      </c>
      <c r="B152" s="28" t="s">
        <v>72</v>
      </c>
      <c r="C152" s="53" t="s">
        <v>165</v>
      </c>
      <c r="D152" s="61" t="s">
        <v>63</v>
      </c>
      <c r="E152" s="70">
        <v>10.64</v>
      </c>
      <c r="F152" s="50">
        <v>391048</v>
      </c>
      <c r="G152" s="37" t="s">
        <v>90</v>
      </c>
      <c r="I152" s="34"/>
      <c r="J152" s="34"/>
      <c r="K152" s="34"/>
      <c r="L152" s="34"/>
    </row>
    <row r="153" spans="1:12" ht="23.25" customHeight="1">
      <c r="A153" s="54" t="s">
        <v>80</v>
      </c>
      <c r="B153" s="28" t="s">
        <v>72</v>
      </c>
      <c r="C153" s="53" t="s">
        <v>165</v>
      </c>
      <c r="D153" s="61" t="s">
        <v>63</v>
      </c>
      <c r="E153" s="70">
        <v>32.97</v>
      </c>
      <c r="F153" s="50">
        <v>391055</v>
      </c>
      <c r="G153" s="37" t="s">
        <v>90</v>
      </c>
      <c r="I153" s="34"/>
      <c r="J153" s="34"/>
      <c r="K153" s="34"/>
      <c r="L153" s="34"/>
    </row>
    <row r="154" spans="1:11" ht="23.25" customHeight="1">
      <c r="A154" s="54" t="s">
        <v>79</v>
      </c>
      <c r="B154" s="28">
        <v>4508</v>
      </c>
      <c r="C154" s="27" t="s">
        <v>113</v>
      </c>
      <c r="D154" s="61" t="s">
        <v>129</v>
      </c>
      <c r="E154" s="70">
        <v>2805</v>
      </c>
      <c r="F154" s="50">
        <v>39112</v>
      </c>
      <c r="G154" s="37" t="s">
        <v>90</v>
      </c>
      <c r="I154" s="34"/>
      <c r="J154" s="34"/>
      <c r="K154" s="34"/>
    </row>
    <row r="155" spans="1:14" ht="23.25" customHeight="1">
      <c r="A155" s="54" t="s">
        <v>156</v>
      </c>
      <c r="B155" s="28">
        <v>4507</v>
      </c>
      <c r="C155" s="27" t="s">
        <v>113</v>
      </c>
      <c r="D155" s="61" t="s">
        <v>129</v>
      </c>
      <c r="E155" s="69">
        <v>1300</v>
      </c>
      <c r="F155" s="50">
        <v>39110</v>
      </c>
      <c r="G155" s="37" t="s">
        <v>168</v>
      </c>
      <c r="L155" s="34"/>
      <c r="M155" s="34"/>
      <c r="N155" s="14"/>
    </row>
    <row r="156" spans="1:9" ht="27" customHeight="1">
      <c r="A156" s="29" t="s">
        <v>153</v>
      </c>
      <c r="B156" s="28">
        <v>126</v>
      </c>
      <c r="C156" s="53" t="s">
        <v>174</v>
      </c>
      <c r="D156" s="62" t="s">
        <v>166</v>
      </c>
      <c r="E156" s="69">
        <v>5231.1</v>
      </c>
      <c r="F156" s="50">
        <v>39112</v>
      </c>
      <c r="G156" s="37" t="s">
        <v>90</v>
      </c>
      <c r="I156" s="34"/>
    </row>
    <row r="157" spans="1:14" ht="24" customHeight="1">
      <c r="A157" s="54" t="s">
        <v>160</v>
      </c>
      <c r="B157" s="28">
        <v>13900</v>
      </c>
      <c r="C157" s="53" t="s">
        <v>154</v>
      </c>
      <c r="D157" s="61" t="s">
        <v>155</v>
      </c>
      <c r="E157" s="69">
        <v>3066.49</v>
      </c>
      <c r="F157" s="50">
        <v>39112</v>
      </c>
      <c r="G157" s="30" t="s">
        <v>31</v>
      </c>
      <c r="H157" s="34"/>
      <c r="L157" s="34"/>
      <c r="M157" s="34"/>
      <c r="N157" s="14"/>
    </row>
    <row r="158" spans="1:14" ht="24" customHeight="1">
      <c r="A158" s="54" t="s">
        <v>160</v>
      </c>
      <c r="B158" s="28" t="s">
        <v>72</v>
      </c>
      <c r="C158" s="53" t="s">
        <v>165</v>
      </c>
      <c r="D158" s="61" t="s">
        <v>63</v>
      </c>
      <c r="E158" s="69">
        <v>50.7</v>
      </c>
      <c r="F158" s="50">
        <v>391048</v>
      </c>
      <c r="G158" s="30" t="s">
        <v>31</v>
      </c>
      <c r="H158" s="34"/>
      <c r="L158" s="34"/>
      <c r="M158" s="34"/>
      <c r="N158" s="14"/>
    </row>
    <row r="159" spans="1:14" ht="24" customHeight="1">
      <c r="A159" s="54" t="s">
        <v>160</v>
      </c>
      <c r="B159" s="28" t="s">
        <v>72</v>
      </c>
      <c r="C159" s="53" t="s">
        <v>165</v>
      </c>
      <c r="D159" s="61" t="s">
        <v>63</v>
      </c>
      <c r="E159" s="69">
        <v>157.17</v>
      </c>
      <c r="F159" s="50">
        <v>391055</v>
      </c>
      <c r="G159" s="30" t="s">
        <v>31</v>
      </c>
      <c r="H159" s="34"/>
      <c r="L159" s="34"/>
      <c r="M159" s="34"/>
      <c r="N159" s="14"/>
    </row>
    <row r="160" spans="1:14" ht="24" customHeight="1">
      <c r="A160" s="54" t="s">
        <v>202</v>
      </c>
      <c r="B160" s="28">
        <v>15</v>
      </c>
      <c r="C160" s="53" t="s">
        <v>203</v>
      </c>
      <c r="D160" s="61" t="s">
        <v>204</v>
      </c>
      <c r="E160" s="69">
        <v>3000</v>
      </c>
      <c r="F160" s="50">
        <v>39112</v>
      </c>
      <c r="G160" s="30" t="s">
        <v>184</v>
      </c>
      <c r="H160" s="34"/>
      <c r="L160" s="34"/>
      <c r="M160" s="34"/>
      <c r="N160" s="14"/>
    </row>
    <row r="161" spans="1:14" ht="24" customHeight="1">
      <c r="A161" s="54" t="s">
        <v>202</v>
      </c>
      <c r="B161" s="28">
        <v>16</v>
      </c>
      <c r="C161" s="53" t="s">
        <v>203</v>
      </c>
      <c r="D161" s="61" t="s">
        <v>204</v>
      </c>
      <c r="E161" s="69">
        <v>3300</v>
      </c>
      <c r="F161" s="50">
        <v>39112</v>
      </c>
      <c r="G161" s="30" t="s">
        <v>31</v>
      </c>
      <c r="H161" s="34"/>
      <c r="L161" s="34"/>
      <c r="M161" s="34"/>
      <c r="N161" s="14"/>
    </row>
    <row r="162" spans="1:14" ht="24" customHeight="1">
      <c r="A162" s="54" t="s">
        <v>202</v>
      </c>
      <c r="B162" s="28">
        <v>3677</v>
      </c>
      <c r="C162" s="53" t="s">
        <v>247</v>
      </c>
      <c r="D162" s="61" t="s">
        <v>248</v>
      </c>
      <c r="E162" s="69">
        <v>2035</v>
      </c>
      <c r="F162" s="50">
        <v>39112</v>
      </c>
      <c r="G162" s="30" t="s">
        <v>184</v>
      </c>
      <c r="H162" s="34"/>
      <c r="L162" s="34"/>
      <c r="M162" s="34"/>
      <c r="N162" s="14"/>
    </row>
    <row r="163" spans="1:14" ht="24" customHeight="1">
      <c r="A163" s="29" t="s">
        <v>86</v>
      </c>
      <c r="B163" s="28">
        <v>13215</v>
      </c>
      <c r="C163" s="53" t="s">
        <v>275</v>
      </c>
      <c r="D163" s="62" t="s">
        <v>276</v>
      </c>
      <c r="E163" s="78">
        <v>33542.25</v>
      </c>
      <c r="F163" s="93">
        <v>1972</v>
      </c>
      <c r="G163" s="30" t="s">
        <v>31</v>
      </c>
      <c r="H163" s="34"/>
      <c r="L163" s="34"/>
      <c r="M163" s="34"/>
      <c r="N163" s="14"/>
    </row>
    <row r="164" spans="1:14" ht="24" customHeight="1">
      <c r="A164" s="29" t="s">
        <v>86</v>
      </c>
      <c r="B164" s="28" t="s">
        <v>72</v>
      </c>
      <c r="C164" s="53" t="s">
        <v>165</v>
      </c>
      <c r="D164" s="61" t="s">
        <v>63</v>
      </c>
      <c r="E164" s="78">
        <v>667.62</v>
      </c>
      <c r="F164" s="50">
        <v>391048</v>
      </c>
      <c r="G164" s="30" t="s">
        <v>31</v>
      </c>
      <c r="H164" s="34"/>
      <c r="L164" s="34"/>
      <c r="M164" s="34"/>
      <c r="N164" s="14"/>
    </row>
    <row r="165" spans="1:14" ht="24" customHeight="1">
      <c r="A165" s="29" t="s">
        <v>86</v>
      </c>
      <c r="B165" s="28" t="s">
        <v>72</v>
      </c>
      <c r="C165" s="53" t="s">
        <v>165</v>
      </c>
      <c r="D165" s="61" t="s">
        <v>63</v>
      </c>
      <c r="E165" s="78">
        <v>2069.62</v>
      </c>
      <c r="F165" s="50">
        <v>391055</v>
      </c>
      <c r="G165" s="30" t="s">
        <v>31</v>
      </c>
      <c r="H165" s="34"/>
      <c r="L165" s="34"/>
      <c r="M165" s="34"/>
      <c r="N165" s="14"/>
    </row>
    <row r="166" spans="1:7" ht="17.25" customHeight="1">
      <c r="A166" s="32"/>
      <c r="B166" s="39"/>
      <c r="C166" s="33"/>
      <c r="D166" s="63"/>
      <c r="E166" s="88">
        <f>SUM(E145:E165)</f>
        <v>62028.670000000006</v>
      </c>
      <c r="F166" s="39"/>
      <c r="G166" s="40"/>
    </row>
    <row r="167" spans="1:7" ht="17.25" customHeight="1">
      <c r="A167" s="28"/>
      <c r="B167" s="28" t="s">
        <v>142</v>
      </c>
      <c r="C167" s="28" t="s">
        <v>89</v>
      </c>
      <c r="D167" s="28"/>
      <c r="E167" s="66">
        <v>141.9</v>
      </c>
      <c r="F167" s="28">
        <v>10424</v>
      </c>
      <c r="G167" s="37" t="s">
        <v>141</v>
      </c>
    </row>
    <row r="168" spans="1:7" ht="17.25" customHeight="1">
      <c r="A168" s="29" t="s">
        <v>251</v>
      </c>
      <c r="B168" s="28" t="s">
        <v>75</v>
      </c>
      <c r="C168" s="28" t="s">
        <v>112</v>
      </c>
      <c r="D168" s="28"/>
      <c r="E168" s="66">
        <f>10407.22-1450.58</f>
        <v>8956.64</v>
      </c>
      <c r="F168" s="28">
        <v>391606</v>
      </c>
      <c r="G168" s="37" t="s">
        <v>26</v>
      </c>
    </row>
    <row r="169" spans="1:7" ht="17.25" customHeight="1">
      <c r="A169" s="29" t="s">
        <v>251</v>
      </c>
      <c r="B169" s="28" t="s">
        <v>75</v>
      </c>
      <c r="C169" s="28" t="s">
        <v>89</v>
      </c>
      <c r="D169" s="28"/>
      <c r="E169" s="66">
        <v>4460.23</v>
      </c>
      <c r="F169" s="28">
        <v>391613</v>
      </c>
      <c r="G169" s="37" t="s">
        <v>26</v>
      </c>
    </row>
    <row r="170" spans="1:7" ht="17.25" customHeight="1">
      <c r="A170" s="29" t="s">
        <v>251</v>
      </c>
      <c r="B170" s="28" t="s">
        <v>252</v>
      </c>
      <c r="C170" s="28" t="s">
        <v>278</v>
      </c>
      <c r="D170" s="28"/>
      <c r="E170" s="66">
        <v>8076.52</v>
      </c>
      <c r="F170" s="28">
        <v>1147565</v>
      </c>
      <c r="G170" s="37" t="s">
        <v>26</v>
      </c>
    </row>
    <row r="171" spans="1:7" ht="17.25" customHeight="1">
      <c r="A171" s="29" t="s">
        <v>251</v>
      </c>
      <c r="B171" s="28" t="s">
        <v>252</v>
      </c>
      <c r="C171" s="28" t="s">
        <v>221</v>
      </c>
      <c r="D171" s="28"/>
      <c r="E171" s="66">
        <v>3223.76</v>
      </c>
      <c r="F171" s="28">
        <v>391629</v>
      </c>
      <c r="G171" s="37" t="s">
        <v>26</v>
      </c>
    </row>
    <row r="172" spans="1:7" ht="17.25" customHeight="1">
      <c r="A172" s="103"/>
      <c r="B172" s="104"/>
      <c r="C172" s="104"/>
      <c r="D172" s="104"/>
      <c r="E172" s="108">
        <f>SUM(E167:E171)</f>
        <v>24859.050000000003</v>
      </c>
      <c r="F172" s="104"/>
      <c r="G172" s="107"/>
    </row>
    <row r="173" spans="1:7" ht="18" customHeight="1">
      <c r="A173" s="148"/>
      <c r="B173" s="148"/>
      <c r="C173" s="148"/>
      <c r="D173" s="82"/>
      <c r="E173" s="83">
        <f>E33+E38+E73+E78+E113+E119+E144+E166+E172</f>
        <v>445858.51999999996</v>
      </c>
      <c r="F173" s="41"/>
      <c r="G173" s="42"/>
    </row>
    <row r="174" spans="1:6" ht="15">
      <c r="A174" s="24"/>
      <c r="B174" s="24"/>
      <c r="C174" s="24"/>
      <c r="D174" s="24"/>
      <c r="E174" s="71"/>
      <c r="F174" s="26"/>
    </row>
    <row r="175" spans="1:4" ht="15">
      <c r="A175" s="24"/>
      <c r="B175" s="24"/>
      <c r="C175" s="24"/>
      <c r="D175" s="24"/>
    </row>
    <row r="176" spans="1:6" ht="15">
      <c r="A176" s="24"/>
      <c r="B176" s="24"/>
      <c r="C176" s="24"/>
      <c r="D176" s="24"/>
      <c r="E176" s="25"/>
      <c r="F176" s="26"/>
    </row>
    <row r="177" spans="1:6" ht="15">
      <c r="A177" s="24"/>
      <c r="B177" s="24"/>
      <c r="C177" s="24"/>
      <c r="D177" s="24"/>
      <c r="E177" s="25"/>
      <c r="F177" s="26"/>
    </row>
    <row r="178" spans="1:6" ht="15">
      <c r="A178" s="24"/>
      <c r="B178" s="24"/>
      <c r="C178" s="24"/>
      <c r="D178" s="24"/>
      <c r="E178" s="25"/>
      <c r="F178" s="26"/>
    </row>
    <row r="179" spans="1:6" ht="15">
      <c r="A179" s="24"/>
      <c r="B179" s="24"/>
      <c r="C179" s="24"/>
      <c r="D179" s="24"/>
      <c r="E179" s="25"/>
      <c r="F179" s="26"/>
    </row>
    <row r="180" spans="1:6" ht="15">
      <c r="A180" s="24"/>
      <c r="B180" s="24"/>
      <c r="C180" s="24"/>
      <c r="D180" s="24"/>
      <c r="E180" s="25"/>
      <c r="F180" s="26"/>
    </row>
    <row r="181" spans="1:6" ht="15">
      <c r="A181" s="24"/>
      <c r="B181" s="24"/>
      <c r="C181" s="24"/>
      <c r="D181" s="24"/>
      <c r="E181" s="25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98"/>
      <c r="E189" s="25"/>
      <c r="F189" s="26"/>
    </row>
    <row r="190" spans="1:6" ht="15">
      <c r="A190" s="24"/>
      <c r="B190" s="24"/>
      <c r="C190" s="24"/>
      <c r="D190" s="96"/>
      <c r="E190" s="25"/>
      <c r="F190" s="26"/>
    </row>
    <row r="191" spans="1:6" ht="15">
      <c r="A191" s="24"/>
      <c r="B191" s="24"/>
      <c r="C191" s="24"/>
      <c r="D191" s="96"/>
      <c r="E191" s="25"/>
      <c r="F191" s="26"/>
    </row>
    <row r="192" spans="1:6" ht="15">
      <c r="A192" s="24"/>
      <c r="B192" s="24"/>
      <c r="C192" s="24"/>
      <c r="D192" s="99"/>
      <c r="E192" s="25"/>
      <c r="F192" s="26"/>
    </row>
    <row r="193" spans="1:6" ht="15">
      <c r="A193" s="24"/>
      <c r="B193" s="24"/>
      <c r="C193" s="24"/>
      <c r="D193" s="96"/>
      <c r="E193" s="25"/>
      <c r="F193" s="26"/>
    </row>
    <row r="194" spans="1:6" ht="15">
      <c r="A194" s="24"/>
      <c r="B194" s="24"/>
      <c r="C194" s="24"/>
      <c r="D194" s="96"/>
      <c r="E194" s="25"/>
      <c r="F194" s="26"/>
    </row>
    <row r="195" spans="1:6" ht="15">
      <c r="A195" s="24"/>
      <c r="B195" s="24"/>
      <c r="C195" s="24"/>
      <c r="D195" s="24"/>
      <c r="E195" s="25"/>
      <c r="F195" s="26"/>
    </row>
    <row r="196" spans="1:6" ht="15">
      <c r="A196" s="24"/>
      <c r="B196" s="24"/>
      <c r="C196" s="24"/>
      <c r="D196" s="24"/>
      <c r="E196" s="25"/>
      <c r="F196" s="26"/>
    </row>
    <row r="197" spans="1:6" ht="15">
      <c r="A197" s="24"/>
      <c r="B197" s="24"/>
      <c r="C197" s="24"/>
      <c r="D197" s="24"/>
      <c r="E197" s="25"/>
      <c r="F197" s="26"/>
    </row>
    <row r="198" spans="1:6" ht="15">
      <c r="A198" s="24"/>
      <c r="B198" s="24"/>
      <c r="C198" s="24"/>
      <c r="D198" s="24"/>
      <c r="E198" s="25"/>
      <c r="F198" s="26"/>
    </row>
    <row r="199" spans="1:6" ht="15">
      <c r="A199" s="24"/>
      <c r="B199" s="24"/>
      <c r="C199" s="24"/>
      <c r="D199" s="24"/>
      <c r="E199" s="25"/>
      <c r="F199" s="26"/>
    </row>
    <row r="200" spans="1:6" ht="15">
      <c r="A200" s="24"/>
      <c r="B200" s="24"/>
      <c r="C200" s="24"/>
      <c r="D200" s="24"/>
      <c r="E200" s="25"/>
      <c r="F200" s="26"/>
    </row>
    <row r="201" spans="1:6" ht="15">
      <c r="A201" s="24"/>
      <c r="B201" s="24"/>
      <c r="C201" s="24"/>
      <c r="D201" s="24"/>
      <c r="E201" s="25"/>
      <c r="F201" s="26"/>
    </row>
    <row r="202" spans="1:6" ht="15">
      <c r="A202" s="24"/>
      <c r="B202" s="24"/>
      <c r="C202" s="24"/>
      <c r="D202" s="24"/>
      <c r="E202" s="25"/>
      <c r="F202" s="26"/>
    </row>
    <row r="203" spans="1:8" ht="15">
      <c r="A203" s="24"/>
      <c r="B203" s="24"/>
      <c r="C203" s="24"/>
      <c r="D203" s="24"/>
      <c r="E203" s="25"/>
      <c r="F203" s="26"/>
      <c r="H203" s="34"/>
    </row>
    <row r="204" ht="15">
      <c r="E204" s="110"/>
    </row>
    <row r="205" spans="5:8" ht="15">
      <c r="E205" s="95"/>
      <c r="H205" s="14"/>
    </row>
    <row r="206" ht="15">
      <c r="E206" s="95"/>
    </row>
    <row r="207" ht="15">
      <c r="E207" s="95"/>
    </row>
    <row r="208" ht="15">
      <c r="E208" s="110"/>
    </row>
    <row r="209" ht="15">
      <c r="E209" s="95"/>
    </row>
  </sheetData>
  <autoFilter ref="A1:G173"/>
  <mergeCells count="1">
    <mergeCell ref="A173:C173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55" r:id="rId3"/>
  <rowBreaks count="3" manualBreakCount="3">
    <brk id="73" max="16383" man="1"/>
    <brk id="119" max="16383" man="1"/>
    <brk id="1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2024-05-24T20:48:21Z</cp:lastPrinted>
  <dcterms:created xsi:type="dcterms:W3CDTF">2015-02-24T11:41:13Z</dcterms:created>
  <dcterms:modified xsi:type="dcterms:W3CDTF">2024-05-31T11:55:41Z</dcterms:modified>
  <cp:category/>
  <cp:version/>
  <cp:contentType/>
  <cp:contentStatus/>
</cp:coreProperties>
</file>