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11655" documentId="13_ncr:1_{9865899C-B506-445E-93D6-F35D1E9E5A35}" xr6:coauthVersionLast="47" xr6:coauthVersionMax="47" xr10:uidLastSave="{4E48F7ED-F2B7-43D2-BBA3-68CC9B9C1058}"/>
  <bookViews>
    <workbookView xWindow="-120" yWindow="-120" windowWidth="29040" windowHeight="15720" activeTab="1" xr2:uid="{00000000-000D-0000-FFFF-FFFF00000000}"/>
  </bookViews>
  <sheets>
    <sheet name="anexo  " sheetId="25" r:id="rId1"/>
    <sheet name="fevereiro" sheetId="26" r:id="rId2"/>
    <sheet name="Planilha2" sheetId="28" r:id="rId3"/>
  </sheets>
  <definedNames>
    <definedName name="_xlnm._FilterDatabase" localSheetId="1" hidden="1">fevereiro!$A$1:$G$200</definedName>
    <definedName name="_xlnm.Print_Area" localSheetId="1">fevereiro!$A$1:$G$200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25" l="1"/>
  <c r="E196" i="26" l="1"/>
  <c r="E51" i="26" l="1"/>
  <c r="E65" i="26" s="1"/>
  <c r="F40" i="25" l="1"/>
  <c r="E156" i="26" l="1"/>
  <c r="E162" i="26" l="1"/>
  <c r="E129" i="26"/>
  <c r="E99" i="26" l="1"/>
  <c r="E106" i="26"/>
  <c r="E85" i="26"/>
  <c r="E98" i="26"/>
  <c r="E105" i="26"/>
  <c r="E84" i="26"/>
  <c r="E104" i="26"/>
  <c r="E97" i="26"/>
  <c r="E83" i="26"/>
  <c r="E86" i="26"/>
  <c r="E119" i="26" l="1"/>
  <c r="E117" i="26"/>
  <c r="E75" i="26" l="1"/>
  <c r="E111" i="26" l="1"/>
  <c r="E199" i="26" l="1"/>
  <c r="D80" i="25" l="1"/>
  <c r="E112" i="26" l="1"/>
  <c r="E200" i="26" s="1"/>
  <c r="F80" i="25" l="1"/>
  <c r="C80" i="25"/>
  <c r="B80" i="25"/>
  <c r="F43" i="25"/>
  <c r="F100" i="25" l="1"/>
  <c r="F101" i="25" s="1"/>
  <c r="F103" i="25" s="1"/>
  <c r="F46" i="25"/>
  <c r="F99" i="25" s="1"/>
  <c r="E80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F41" authorId="0" shapeId="0" xr:uid="{EA009CE9-6ACB-4E83-B7AB-C25DE5728BF9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1.179,38 conta 67034
2.629,03 conta 4228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168" authorId="0" shapeId="0" xr:uid="{F7FDBDDB-D137-4E8B-92B4-320CDEC05FB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23
 exames</t>
        </r>
      </text>
    </comment>
    <comment ref="E173" authorId="0" shapeId="0" xr:uid="{FB299F5C-9CF6-4FFE-97B2-14692418F6F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11 naso</t>
        </r>
      </text>
    </comment>
    <comment ref="E176" authorId="0" shapeId="0" xr:uid="{71D30EFF-E137-4A7C-AFD9-6D886AF35D7A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60 atendimentos</t>
        </r>
      </text>
    </comment>
    <comment ref="E190" authorId="0" shapeId="0" xr:uid="{C3FE6C07-2619-4FA0-9D7D-7DF6F887C980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97 exames</t>
        </r>
      </text>
    </comment>
    <comment ref="E191" authorId="0" shapeId="0" xr:uid="{48B299EB-8DB5-49B2-8804-7695496897F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42 exames</t>
        </r>
      </text>
    </comment>
    <comment ref="E192" authorId="0" shapeId="0" xr:uid="{791937E6-9D8E-4B3A-B02F-7EF5663B9912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 05 exames impedancia</t>
        </r>
      </text>
    </comment>
    <comment ref="E193" authorId="0" shapeId="0" xr:uid="{7FA484CE-7886-4A21-A617-F321E13B5F1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31 testes seguimento</t>
        </r>
      </text>
    </comment>
    <comment ref="E194" authorId="0" shapeId="0" xr:uid="{BB0A17AE-EC77-471B-879A-6749C10A9B0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5
 testes maternidade</t>
        </r>
      </text>
    </comment>
  </commentList>
</comments>
</file>

<file path=xl/sharedStrings.xml><?xml version="1.0" encoding="utf-8"?>
<sst xmlns="http://schemas.openxmlformats.org/spreadsheetml/2006/main" count="1022" uniqueCount="258">
  <si>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</si>
  <si>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</si>
  <si>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</si>
  <si>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</si>
  <si>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</si>
  <si>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</si>
  <si>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</si>
  <si>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</si>
  <si>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</si>
  <si>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</si>
  <si>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</si>
  <si>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</si>
  <si>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</si>
  <si>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</si>
  <si>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</si>
  <si>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</si>
  <si>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</si>
  <si>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</si>
  <si>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</si>
  <si>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</si>
  <si>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</si>
  <si>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</si>
  <si>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</si>
  <si>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</si>
  <si>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</si>
  <si>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</si>
  <si>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</si>
  <si>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</si>
  <si>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</si>
  <si>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</si>
  <si>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</si>
  <si>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</si>
  <si>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</si>
  <si>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</si>
  <si>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</si>
  <si>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</si>
  <si>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</si>
  <si>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</si>
  <si>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</si>
  <si>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</si>
  <si>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</si>
  <si>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</si>
  <si>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</si>
  <si>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</si>
  <si>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</si>
  <si>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</si>
  <si>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</si>
  <si>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</si>
  <si>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</si>
  <si>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</si>
  <si>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</si>
  <si>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</si>
  <si>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</si>
  <si>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</si>
  <si>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</si>
  <si>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</si>
  <si>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</si>
  <si>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</si>
  <si>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</si>
  <si>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</si>
  <si>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</si>
  <si>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</si>
  <si>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</si>
  <si>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</si>
  <si>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</si>
  <si>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</si>
  <si>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</si>
  <si>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</si>
  <si>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</si>
  <si>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</si>
  <si>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</si>
  <si>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</si>
  <si>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</si>
  <si>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Serviço de Diagnóstico por Imagem</t>
  </si>
  <si>
    <t>Serviço de Fisioterapia</t>
  </si>
  <si>
    <t>recibo</t>
  </si>
  <si>
    <t>gps</t>
  </si>
  <si>
    <t>grf</t>
  </si>
  <si>
    <t>Fundo de Garantia por tempo de Serviço</t>
  </si>
  <si>
    <t>Serviço de Oftalmologia</t>
  </si>
  <si>
    <t>Serviço de Otorrinolaringologia</t>
  </si>
  <si>
    <t>Mourão e Buzzato Médicos Associados Ltda</t>
  </si>
  <si>
    <t>Serviços Administrativos</t>
  </si>
  <si>
    <t>Serviço de Cardiologia</t>
  </si>
  <si>
    <t>Serviços de Enfermagem</t>
  </si>
  <si>
    <t xml:space="preserve">Serviços de Laboratório </t>
  </si>
  <si>
    <t>extrato</t>
  </si>
  <si>
    <t>Banco Bradesco S.A</t>
  </si>
  <si>
    <t>Serviços médicos</t>
  </si>
  <si>
    <t>Recursos humanos(5)</t>
  </si>
  <si>
    <t>12 meses</t>
  </si>
  <si>
    <t>DEMONSTRATIVO DOS RECURSOS DISPONÍVEIS NO EXERCÍCIO</t>
  </si>
  <si>
    <t>(M) VALOR AUTORIZADO PARA APLICAÇÃO NO EXERCÍCIO SEGUINTE (K-L)</t>
  </si>
  <si>
    <t>DEMONSTRATIVO DAS DESPESAS INCORRIDAS NO EXERCÍCIO</t>
  </si>
  <si>
    <t>Serviço de Neurologia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</si>
  <si>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</si>
  <si>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</si>
  <si>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</si>
  <si>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</si>
  <si>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</si>
  <si>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</si>
  <si>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</si>
  <si>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 xml:space="preserve"> </t>
  </si>
  <si>
    <t>Serviço de Dermatologia</t>
  </si>
  <si>
    <t>Gianneschi  &amp; Nogueira Ltda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</si>
  <si>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</si>
  <si>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</si>
  <si>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</si>
  <si>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Serviço de Regulação</t>
  </si>
  <si>
    <t>até 13/01/2021</t>
  </si>
  <si>
    <t>fatura</t>
  </si>
  <si>
    <t>Termo Aditamento nº 03</t>
  </si>
  <si>
    <t>até 13/01/2022</t>
  </si>
  <si>
    <t>Termo Aditamento nº 01</t>
  </si>
  <si>
    <t>05.764.851/0001-24</t>
  </si>
  <si>
    <t>20.414.807/0001-88</t>
  </si>
  <si>
    <t>16.893.341/0001-73</t>
  </si>
  <si>
    <t>Serviço de Fisio/laboratório</t>
  </si>
  <si>
    <t>Transguara Transporte e Locação Ltda Epp</t>
  </si>
  <si>
    <t>02.668.680/0001-41</t>
  </si>
  <si>
    <t>07.149.505/0001-61</t>
  </si>
  <si>
    <t>Termo Aditamento nº 04</t>
  </si>
  <si>
    <t>Despesas Financeiras</t>
  </si>
  <si>
    <t>Extrato</t>
  </si>
  <si>
    <t>Kaprinter Comércio Serviço e Locação de Equipamaneto</t>
  </si>
  <si>
    <t>Termo Aditivo nº 05</t>
  </si>
  <si>
    <t>(A) SALDO DO EXERCÍCIO ANTERIOR</t>
  </si>
  <si>
    <t>Termo de Aditamento nº 07</t>
  </si>
  <si>
    <t>Serviço de Infectologia</t>
  </si>
  <si>
    <t>37.266.019/0001-94</t>
  </si>
  <si>
    <t>Pro Infecto Serviços Médicos Ltda</t>
  </si>
  <si>
    <t>F.Rodrigues Seg do Trab Me</t>
  </si>
  <si>
    <t>Termo de Aditamento nº 08</t>
  </si>
  <si>
    <t>até 13/01/2023</t>
  </si>
  <si>
    <t>Exame Ecocardiograma</t>
  </si>
  <si>
    <t>Madeu e Faraco Serviços Médicos Ltda</t>
  </si>
  <si>
    <t>11.246.809/0001-14</t>
  </si>
  <si>
    <t>Serviço oftalmologia /    auto refrator</t>
  </si>
  <si>
    <t>ISSQN</t>
  </si>
  <si>
    <t>BOLETO</t>
  </si>
  <si>
    <t>Exame Espirometria</t>
  </si>
  <si>
    <t>Termo de Aditamento nº 09</t>
  </si>
  <si>
    <t>Noseap Fisioterapia Eireli</t>
  </si>
  <si>
    <t>37.556.641/0001-37</t>
  </si>
  <si>
    <t>Exame Eletroencefalograma</t>
  </si>
  <si>
    <t xml:space="preserve">Documento de Arrecadação de Receitas Federais </t>
  </si>
  <si>
    <t>46.763.138/0001-43</t>
  </si>
  <si>
    <t>68.295.880/0001-04</t>
  </si>
  <si>
    <t>Locação diversas</t>
  </si>
  <si>
    <t>Termo de Aditamento nº 10</t>
  </si>
  <si>
    <t>Serviço Higiene</t>
  </si>
  <si>
    <t>Termo de Aditamento nº 11</t>
  </si>
  <si>
    <t>até 13/01/2024</t>
  </si>
  <si>
    <t>Maksud Cardiologia Diagnóstica e Terapeutica Ltda</t>
  </si>
  <si>
    <t>J Dib Clinica Médica Ltda Me</t>
  </si>
  <si>
    <t>22.960.973/0001-05</t>
  </si>
  <si>
    <t>Exame Eletroneuromiografia</t>
  </si>
  <si>
    <t>serv administrativo/enfermagem/higiene</t>
  </si>
  <si>
    <t>Serviço Diagnóstico por Imagem</t>
  </si>
  <si>
    <t>serviço médicos especialidades</t>
  </si>
  <si>
    <t xml:space="preserve">Outros serviços de terceiros </t>
  </si>
  <si>
    <t>Termo de Aditamento nº 12</t>
  </si>
  <si>
    <t>Termo de Aditamento nº 06</t>
  </si>
  <si>
    <t>Alexandre Marques</t>
  </si>
  <si>
    <t>284.896.558-47</t>
  </si>
  <si>
    <t xml:space="preserve">gêneros alimentícios </t>
  </si>
  <si>
    <t>Serviço de audiometria</t>
  </si>
  <si>
    <t>A. P. R. Grilo Serviços Fonoaudiologicos Me</t>
  </si>
  <si>
    <t>31.481.186/0001-71</t>
  </si>
  <si>
    <t>Termo de Aditamento nº 13</t>
  </si>
  <si>
    <t>boleto</t>
  </si>
  <si>
    <t>Ticket Serviços S.A</t>
  </si>
  <si>
    <t>47.866.934/0001-74</t>
  </si>
  <si>
    <t>serviço administrativos</t>
  </si>
  <si>
    <t>UltraSom Equipamentos Médicos Ltda</t>
  </si>
  <si>
    <t>Termo de Aditamento nº 14</t>
  </si>
  <si>
    <t>até 13/01/2025</t>
  </si>
  <si>
    <t>O signatário, na qualidade de representante da Santa Casa de Misericórdia de Guararem vem indicar, na forma abaixo detalhada, as despesas incorridas e pagas no exercício/2024 bem como as despesas a pagar no exercício seguinte.</t>
  </si>
  <si>
    <t>Serviço de Pneumologia</t>
  </si>
  <si>
    <t>Semy Serviços Médicos Ltda</t>
  </si>
  <si>
    <t>25.406.214/0001-93</t>
  </si>
  <si>
    <t>Restanho Vieira Alves Serviços Médicos S/S Ltda</t>
  </si>
  <si>
    <t>01.869.972/0001-80</t>
  </si>
  <si>
    <t>Works Informática Comercial Ltda Epp</t>
  </si>
  <si>
    <t>00.320.065/0001-14</t>
  </si>
  <si>
    <t>Dra Marli Cirillo Serviços Médicos Ltda</t>
  </si>
  <si>
    <t>54.479.782/0001-12</t>
  </si>
  <si>
    <t>Cientificalab Produtos Laboratoriais e Sistemas Ltda</t>
  </si>
  <si>
    <t>04.539.279/0001-37</t>
  </si>
  <si>
    <t>Serviço de Impedanciometria</t>
  </si>
  <si>
    <t>Sindicato dos Empregados em Estab Serv Saude SJC</t>
  </si>
  <si>
    <t>28.078.064/0001-24</t>
  </si>
  <si>
    <t>00.531.736/0001-96</t>
  </si>
  <si>
    <t>serviço de laboratório</t>
  </si>
  <si>
    <t>Souza Café Comércio de Máquinas e Bebidas Quentes Eireli</t>
  </si>
  <si>
    <t>07.627.274/0001-54</t>
  </si>
  <si>
    <t>Eyetec Equip Oftalmologico Ind Com Imp Exp Ltda</t>
  </si>
  <si>
    <t>69.163.970/0001-04</t>
  </si>
  <si>
    <t>Serviços adm/enf/hig</t>
  </si>
  <si>
    <t>56.908.115/0001-33</t>
  </si>
  <si>
    <t>Spectare Serviços Médicos Ltda</t>
  </si>
  <si>
    <t>Serviço Oftalmologia</t>
  </si>
  <si>
    <t>Efath Serviços Especializados Ltda</t>
  </si>
  <si>
    <t>43.813.540/0001-05</t>
  </si>
  <si>
    <t>material médico hospitalar</t>
  </si>
  <si>
    <t>medicamento</t>
  </si>
  <si>
    <t>material médico hospitalar (parcial)</t>
  </si>
  <si>
    <t>Transf. Bancária nº xxxxx constante do Extrato</t>
  </si>
  <si>
    <t>Nitratus Pharma Ltda</t>
  </si>
  <si>
    <t>Melhor Gas Distribuidora Ltda Epp</t>
  </si>
  <si>
    <t>48.100.176/0002-22</t>
  </si>
  <si>
    <t>Teste de orelhinha seguimento</t>
  </si>
  <si>
    <t>Teste de orelhinha maternidade</t>
  </si>
  <si>
    <t>Unidonto Cooperativa Odontologica de Jacarei</t>
  </si>
  <si>
    <t>Priorivita Serviços Médicos Ltda</t>
  </si>
  <si>
    <t>20.185.099/0001-50</t>
  </si>
  <si>
    <t>03.046.220/0001-44</t>
  </si>
  <si>
    <t>Directhealth Tecnologia em Sistemas e Serviços do Brasil Ltda</t>
  </si>
  <si>
    <t>507072/ 82737175</t>
  </si>
  <si>
    <t>506738/ 82736845</t>
  </si>
  <si>
    <t>Comercial Cirurgica Rioclarense Lytda</t>
  </si>
  <si>
    <t>67.729.178/0004-91</t>
  </si>
  <si>
    <t>04.516.470/0001-63</t>
  </si>
  <si>
    <t xml:space="preserve">Tecnoprnt Impessos Técnicos Ltda </t>
  </si>
  <si>
    <t>Supermed Com Imp de Prod Med e Hosp Ltda</t>
  </si>
  <si>
    <t>11.206.099/0001-07</t>
  </si>
  <si>
    <t>05.092/068/0001-61</t>
  </si>
  <si>
    <t>Alexandre Eduardo Dias de Araujo</t>
  </si>
  <si>
    <t>00.331.737/0001-97</t>
  </si>
  <si>
    <t>Lider Vale Produtos e Equip paa Limpeza Ltda</t>
  </si>
  <si>
    <t>02.947.234/0001-76</t>
  </si>
  <si>
    <t>Sist de Serv RB Quality Com de Embalagem Ltda</t>
  </si>
  <si>
    <t>08.189.587/0001-30</t>
  </si>
  <si>
    <t>Outros materiais de consumo (parcial)</t>
  </si>
  <si>
    <t>Sales Distribuidora Ltda</t>
  </si>
  <si>
    <t>47.978.428/0001-77</t>
  </si>
  <si>
    <t>Amade Comércio de Produtos de Limpeza Ltda</t>
  </si>
  <si>
    <t>61.435.970/0001-04</t>
  </si>
  <si>
    <t>A2 Tecnologia Ltda</t>
  </si>
  <si>
    <t>10.386.063/0001-81</t>
  </si>
  <si>
    <t>Coliseu Depósito de Materiais p/ Construção Ltda</t>
  </si>
  <si>
    <t>48.878.760/0001-22</t>
  </si>
  <si>
    <t>Serviço Fisoterapia</t>
  </si>
  <si>
    <t>Gisele Rezende Rangel Ltda</t>
  </si>
  <si>
    <t>17.009.87/0001-76</t>
  </si>
  <si>
    <t>Carrefour Comércio e Industria Ltda</t>
  </si>
  <si>
    <t>45.543.915/0846-95</t>
  </si>
  <si>
    <t>Magazine Luiza S/A</t>
  </si>
  <si>
    <t>47.960.950/0893-51</t>
  </si>
  <si>
    <t>M.H.F Sistemas Ltda Epp</t>
  </si>
  <si>
    <t>04.676.708/0001-18</t>
  </si>
  <si>
    <t>Outros serviços de terceiros (parcial)</t>
  </si>
  <si>
    <t>pendente</t>
  </si>
  <si>
    <t>Guararema, 01 de abril de 2025.</t>
  </si>
  <si>
    <t>Transf. Bancária nº 4787282 constante do Extrato</t>
  </si>
  <si>
    <t>Transf. Bancária nº 5271614 constante do Extrato</t>
  </si>
  <si>
    <t>Serviço de laboratório</t>
  </si>
  <si>
    <t>Funcionarios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</si>
</sst>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name val="Calibri"/>
      <family val="2"/>
    </font>
    <font>
      <b/>
      <sz val="9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rgb="FFFF0000"/>
      <name val="Arial Narrow"/>
      <family val="2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5" fillId="0" borderId="4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0" fontId="5" fillId="0" borderId="1" xfId="0" applyFont="1" applyBorder="1"/>
    <xf numFmtId="0" fontId="15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13" fillId="3" borderId="1" xfId="0" applyFont="1" applyFill="1" applyBorder="1"/>
    <xf numFmtId="0" fontId="0" fillId="3" borderId="1" xfId="0" applyFill="1" applyBorder="1"/>
    <xf numFmtId="1" fontId="15" fillId="0" borderId="1" xfId="0" applyNumberFormat="1" applyFont="1" applyBorder="1" applyAlignment="1">
      <alignment horizontal="left"/>
    </xf>
    <xf numFmtId="0" fontId="15" fillId="0" borderId="1" xfId="0" applyFont="1" applyBorder="1" applyAlignment="1">
      <alignment wrapText="1"/>
    </xf>
    <xf numFmtId="0" fontId="15" fillId="4" borderId="2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left"/>
    </xf>
    <xf numFmtId="0" fontId="15" fillId="4" borderId="4" xfId="0" applyFont="1" applyFill="1" applyBorder="1" applyAlignment="1">
      <alignment horizontal="left"/>
    </xf>
    <xf numFmtId="0" fontId="5" fillId="4" borderId="1" xfId="0" applyFont="1" applyFill="1" applyBorder="1"/>
    <xf numFmtId="0" fontId="16" fillId="0" borderId="1" xfId="0" applyFont="1" applyBorder="1" applyAlignment="1">
      <alignment horizontal="left"/>
    </xf>
    <xf numFmtId="4" fontId="10" fillId="0" borderId="1" xfId="0" applyNumberFormat="1" applyFont="1" applyBorder="1"/>
    <xf numFmtId="0" fontId="15" fillId="0" borderId="4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6" fillId="0" borderId="2" xfId="0" applyFont="1" applyBorder="1" applyAlignment="1">
      <alignment horizontal="left" wrapText="1"/>
    </xf>
    <xf numFmtId="164" fontId="10" fillId="0" borderId="1" xfId="0" applyNumberFormat="1" applyFont="1" applyBorder="1"/>
    <xf numFmtId="4" fontId="17" fillId="0" borderId="1" xfId="0" applyNumberFormat="1" applyFont="1" applyBorder="1"/>
    <xf numFmtId="0" fontId="16" fillId="0" borderId="1" xfId="0" applyFont="1" applyBorder="1" applyAlignment="1">
      <alignment horizontal="left" wrapText="1"/>
    </xf>
    <xf numFmtId="0" fontId="15" fillId="0" borderId="3" xfId="0" applyFont="1" applyBorder="1" applyAlignment="1">
      <alignment horizontal="left"/>
    </xf>
    <xf numFmtId="0" fontId="15" fillId="0" borderId="3" xfId="0" applyFont="1" applyBorder="1" applyAlignment="1">
      <alignment horizontal="left" wrapText="1"/>
    </xf>
    <xf numFmtId="0" fontId="15" fillId="3" borderId="3" xfId="0" applyFont="1" applyFill="1" applyBorder="1" applyAlignment="1">
      <alignment horizontal="left"/>
    </xf>
    <xf numFmtId="0" fontId="15" fillId="4" borderId="3" xfId="0" applyFont="1" applyFill="1" applyBorder="1" applyAlignment="1">
      <alignment horizontal="left"/>
    </xf>
    <xf numFmtId="14" fontId="0" fillId="0" borderId="0" xfId="0" applyNumberForma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164" fontId="19" fillId="0" borderId="2" xfId="1" applyFont="1" applyFill="1" applyBorder="1"/>
    <xf numFmtId="164" fontId="19" fillId="0" borderId="2" xfId="1" applyFont="1" applyFill="1" applyBorder="1" applyAlignment="1">
      <alignment horizontal="right"/>
    </xf>
    <xf numFmtId="164" fontId="19" fillId="0" borderId="1" xfId="1" applyFont="1" applyFill="1" applyBorder="1"/>
    <xf numFmtId="164" fontId="20" fillId="3" borderId="2" xfId="1" applyFont="1" applyFill="1" applyBorder="1"/>
    <xf numFmtId="164" fontId="20" fillId="4" borderId="2" xfId="1" applyFont="1" applyFill="1" applyBorder="1"/>
    <xf numFmtId="164" fontId="20" fillId="0" borderId="2" xfId="1" applyFont="1" applyFill="1" applyBorder="1" applyAlignment="1">
      <alignment horizontal="right"/>
    </xf>
    <xf numFmtId="164" fontId="20" fillId="3" borderId="2" xfId="1" applyFont="1" applyFill="1" applyBorder="1" applyAlignment="1">
      <alignment horizontal="right"/>
    </xf>
    <xf numFmtId="164" fontId="19" fillId="0" borderId="2" xfId="1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164" fontId="21" fillId="2" borderId="1" xfId="0" applyNumberFormat="1" applyFont="1" applyFill="1" applyBorder="1"/>
    <xf numFmtId="0" fontId="0" fillId="0" borderId="10" xfId="0" applyBorder="1"/>
    <xf numFmtId="164" fontId="22" fillId="3" borderId="2" xfId="1" applyFont="1" applyFill="1" applyBorder="1" applyAlignment="1">
      <alignment horizontal="right"/>
    </xf>
    <xf numFmtId="0" fontId="15" fillId="0" borderId="1" xfId="0" applyFont="1" applyBorder="1" applyAlignment="1">
      <alignment horizontal="left" wrapText="1"/>
    </xf>
    <xf numFmtId="164" fontId="3" fillId="0" borderId="1" xfId="1" applyFont="1" applyFill="1" applyBorder="1"/>
    <xf numFmtId="164" fontId="22" fillId="3" borderId="2" xfId="1" applyFont="1" applyFill="1" applyBorder="1"/>
    <xf numFmtId="44" fontId="0" fillId="0" borderId="0" xfId="0" applyNumberFormat="1"/>
    <xf numFmtId="0" fontId="10" fillId="0" borderId="1" xfId="0" applyFont="1" applyBorder="1" applyAlignment="1">
      <alignment horizontal="left"/>
    </xf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5" fillId="0" borderId="0" xfId="1" applyFont="1" applyAlignment="1">
      <alignment horizontal="center"/>
    </xf>
    <xf numFmtId="44" fontId="18" fillId="0" borderId="0" xfId="0" applyNumberFormat="1" applyFont="1"/>
    <xf numFmtId="14" fontId="1" fillId="0" borderId="1" xfId="0" applyNumberFormat="1" applyFont="1" applyBorder="1"/>
    <xf numFmtId="0" fontId="15" fillId="2" borderId="2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5" fillId="2" borderId="1" xfId="0" applyFont="1" applyFill="1" applyBorder="1"/>
    <xf numFmtId="164" fontId="26" fillId="2" borderId="1" xfId="1" applyFont="1" applyFill="1" applyBorder="1"/>
    <xf numFmtId="164" fontId="26" fillId="2" borderId="2" xfId="1" applyFont="1" applyFill="1" applyBorder="1"/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164" fontId="15" fillId="0" borderId="2" xfId="1" applyFont="1" applyFill="1" applyBorder="1"/>
    <xf numFmtId="0" fontId="12" fillId="0" borderId="1" xfId="0" applyFont="1" applyBorder="1" applyAlignment="1">
      <alignment horizontal="center" wrapText="1"/>
    </xf>
    <xf numFmtId="164" fontId="15" fillId="0" borderId="1" xfId="1" applyFont="1" applyFill="1" applyBorder="1"/>
    <xf numFmtId="164" fontId="27" fillId="0" borderId="0" xfId="0" applyNumberFormat="1" applyFont="1"/>
    <xf numFmtId="44" fontId="14" fillId="0" borderId="0" xfId="0" applyNumberFormat="1" applyFont="1"/>
    <xf numFmtId="164" fontId="28" fillId="0" borderId="0" xfId="0" applyNumberFormat="1" applyFont="1"/>
    <xf numFmtId="0" fontId="14" fillId="0" borderId="0" xfId="0" applyFont="1"/>
    <xf numFmtId="164" fontId="14" fillId="0" borderId="0" xfId="1" applyFont="1"/>
    <xf numFmtId="164" fontId="10" fillId="0" borderId="1" xfId="1" applyFont="1" applyFill="1" applyBorder="1"/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1" fillId="0" borderId="4" xfId="1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I215"/>
  <sheetViews>
    <sheetView topLeftCell="A82" zoomScaleNormal="100" workbookViewId="0">
      <selection activeCell="F116" sqref="F116:F118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3" customWidth="1"/>
    <col min="9" max="9" width="13.5703125" bestFit="1" customWidth="1"/>
  </cols>
  <sheetData>
    <row r="1" spans="1:6" x14ac:dyDescent="0.25">
      <c r="A1" s="111" t="s">
        <v>96</v>
      </c>
      <c r="B1" s="111"/>
      <c r="C1" s="111"/>
      <c r="D1" s="111"/>
      <c r="E1" s="111"/>
      <c r="F1" s="111"/>
    </row>
    <row r="2" spans="1:6" ht="6" customHeight="1" x14ac:dyDescent="0.25">
      <c r="A2" s="69"/>
      <c r="B2" s="69"/>
      <c r="C2" s="69"/>
      <c r="D2" s="69"/>
      <c r="E2" s="69"/>
      <c r="F2" s="69"/>
    </row>
    <row r="3" spans="1:6" ht="16.5" customHeight="1" x14ac:dyDescent="0.25">
      <c r="A3" s="111" t="s">
        <v>97</v>
      </c>
      <c r="B3" s="111"/>
      <c r="C3" s="111"/>
      <c r="D3" s="111"/>
      <c r="E3" s="111"/>
      <c r="F3" s="111"/>
    </row>
    <row r="4" spans="1:6" x14ac:dyDescent="0.25">
      <c r="A4" s="111" t="s">
        <v>0</v>
      </c>
      <c r="B4" s="111"/>
      <c r="C4" s="111"/>
      <c r="D4" s="111"/>
      <c r="E4" s="111"/>
      <c r="F4" s="111"/>
    </row>
    <row r="5" spans="1:6" ht="5.25" customHeight="1" x14ac:dyDescent="0.25">
      <c r="A5" s="69"/>
      <c r="B5" s="69"/>
      <c r="C5" s="69"/>
      <c r="D5" s="69"/>
      <c r="E5" s="69"/>
      <c r="F5" s="69"/>
    </row>
    <row r="6" spans="1:6" x14ac:dyDescent="0.25">
      <c r="A6" s="111" t="s">
        <v>54</v>
      </c>
      <c r="B6" s="111"/>
      <c r="C6" s="111"/>
      <c r="D6" s="111"/>
      <c r="E6" s="111"/>
      <c r="F6" s="111"/>
    </row>
    <row r="7" spans="1:6" ht="6" customHeight="1" x14ac:dyDescent="0.25">
      <c r="A7" s="1"/>
      <c r="B7" s="1"/>
      <c r="C7" s="1"/>
      <c r="D7" s="1"/>
      <c r="E7" s="1"/>
      <c r="F7" s="1"/>
    </row>
    <row r="8" spans="1:6" x14ac:dyDescent="0.25">
      <c r="A8" s="9" t="s">
        <v>55</v>
      </c>
      <c r="B8" s="137" t="s">
        <v>66</v>
      </c>
      <c r="C8" s="137"/>
      <c r="D8" s="137"/>
      <c r="E8" s="137"/>
      <c r="F8" s="137"/>
    </row>
    <row r="9" spans="1:6" x14ac:dyDescent="0.25">
      <c r="A9" s="9" t="s">
        <v>56</v>
      </c>
      <c r="B9" s="1" t="s">
        <v>65</v>
      </c>
      <c r="C9" s="1"/>
      <c r="D9" s="1"/>
      <c r="E9" s="1"/>
      <c r="F9" s="1"/>
    </row>
    <row r="10" spans="1:6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6" x14ac:dyDescent="0.25">
      <c r="A11" s="9" t="s">
        <v>1</v>
      </c>
      <c r="B11" s="1" t="s">
        <v>63</v>
      </c>
      <c r="C11" s="1"/>
      <c r="D11" s="1"/>
      <c r="E11" s="1"/>
      <c r="F11" s="1"/>
    </row>
    <row r="12" spans="1:6" x14ac:dyDescent="0.25">
      <c r="A12" s="9" t="s">
        <v>2</v>
      </c>
      <c r="B12" s="1" t="s">
        <v>62</v>
      </c>
      <c r="C12" s="1"/>
      <c r="D12" s="1"/>
      <c r="E12" s="1"/>
      <c r="F12" s="1"/>
    </row>
    <row r="13" spans="1:6" ht="24.75" customHeight="1" x14ac:dyDescent="0.25">
      <c r="A13" s="11" t="s">
        <v>58</v>
      </c>
      <c r="B13" s="1" t="s">
        <v>163</v>
      </c>
      <c r="C13" s="1"/>
      <c r="D13" s="1"/>
      <c r="E13" s="1"/>
      <c r="F13" s="1"/>
    </row>
    <row r="14" spans="1:6" x14ac:dyDescent="0.25">
      <c r="A14" s="9" t="s">
        <v>3</v>
      </c>
      <c r="B14" s="1" t="s">
        <v>164</v>
      </c>
      <c r="C14" s="1"/>
      <c r="D14" s="1"/>
      <c r="E14" s="1"/>
      <c r="F14" s="1"/>
    </row>
    <row r="15" spans="1:6" ht="24.75" customHeight="1" x14ac:dyDescent="0.25">
      <c r="A15" s="11" t="s">
        <v>61</v>
      </c>
      <c r="B15" s="136" t="s">
        <v>107</v>
      </c>
      <c r="C15" s="136"/>
      <c r="D15" s="136"/>
      <c r="E15" s="136"/>
      <c r="F15" s="136"/>
    </row>
    <row r="16" spans="1:6" x14ac:dyDescent="0.25">
      <c r="A16" s="9" t="s">
        <v>4</v>
      </c>
      <c r="B16" s="71">
        <v>2024</v>
      </c>
      <c r="C16" s="1"/>
      <c r="D16" s="1"/>
      <c r="E16" s="1"/>
      <c r="F16" s="1"/>
    </row>
    <row r="17" spans="1:6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6" ht="1.5" customHeight="1" x14ac:dyDescent="0.25">
      <c r="A18" s="9"/>
      <c r="B18" s="1"/>
      <c r="C18" s="1"/>
      <c r="D18" s="1"/>
      <c r="E18" s="1"/>
      <c r="F18" s="1"/>
    </row>
    <row r="19" spans="1:6" x14ac:dyDescent="0.25">
      <c r="A19" s="70" t="s">
        <v>5</v>
      </c>
      <c r="B19" s="70" t="s">
        <v>6</v>
      </c>
      <c r="C19" s="135" t="s">
        <v>7</v>
      </c>
      <c r="D19" s="135"/>
      <c r="E19" s="135" t="s">
        <v>8</v>
      </c>
      <c r="F19" s="135"/>
    </row>
    <row r="20" spans="1:6" x14ac:dyDescent="0.25">
      <c r="A20" s="12" t="s">
        <v>106</v>
      </c>
      <c r="B20" s="15">
        <v>43844</v>
      </c>
      <c r="C20" s="124" t="s">
        <v>90</v>
      </c>
      <c r="D20" s="124"/>
      <c r="E20" s="134">
        <v>3710326.08</v>
      </c>
      <c r="F20" s="134"/>
    </row>
    <row r="21" spans="1:6" x14ac:dyDescent="0.25">
      <c r="A21" s="2" t="s">
        <v>113</v>
      </c>
      <c r="B21" s="15">
        <v>43915</v>
      </c>
      <c r="C21" s="123" t="s">
        <v>109</v>
      </c>
      <c r="D21" s="124"/>
      <c r="E21" s="134">
        <v>211280</v>
      </c>
      <c r="F21" s="134"/>
    </row>
    <row r="22" spans="1:6" x14ac:dyDescent="0.25">
      <c r="A22" s="2" t="s">
        <v>111</v>
      </c>
      <c r="B22" s="15">
        <v>44209</v>
      </c>
      <c r="C22" s="123" t="s">
        <v>112</v>
      </c>
      <c r="D22" s="124"/>
      <c r="E22" s="134">
        <v>3834753.12</v>
      </c>
      <c r="F22" s="134"/>
    </row>
    <row r="23" spans="1:6" x14ac:dyDescent="0.25">
      <c r="A23" s="2" t="s">
        <v>121</v>
      </c>
      <c r="B23" s="15">
        <v>44264</v>
      </c>
      <c r="C23" s="123" t="s">
        <v>112</v>
      </c>
      <c r="D23" s="124"/>
      <c r="E23" s="134">
        <v>99900</v>
      </c>
      <c r="F23" s="134"/>
    </row>
    <row r="24" spans="1:6" x14ac:dyDescent="0.25">
      <c r="A24" s="2" t="s">
        <v>125</v>
      </c>
      <c r="B24" s="15">
        <v>44349</v>
      </c>
      <c r="C24" s="123" t="s">
        <v>112</v>
      </c>
      <c r="D24" s="124"/>
      <c r="E24" s="134">
        <v>198498.3</v>
      </c>
      <c r="F24" s="134"/>
    </row>
    <row r="25" spans="1:6" x14ac:dyDescent="0.25">
      <c r="A25" s="2" t="s">
        <v>162</v>
      </c>
      <c r="B25" s="15">
        <v>44438</v>
      </c>
      <c r="C25" s="123" t="s">
        <v>112</v>
      </c>
      <c r="D25" s="124"/>
      <c r="E25" s="134">
        <v>220000</v>
      </c>
      <c r="F25" s="134"/>
    </row>
    <row r="26" spans="1:6" x14ac:dyDescent="0.25">
      <c r="A26" s="2" t="s">
        <v>127</v>
      </c>
      <c r="B26" s="15">
        <v>44473</v>
      </c>
      <c r="C26" s="123" t="s">
        <v>112</v>
      </c>
      <c r="D26" s="124"/>
      <c r="E26" s="134">
        <v>57449.22</v>
      </c>
      <c r="F26" s="134"/>
    </row>
    <row r="27" spans="1:6" x14ac:dyDescent="0.25">
      <c r="A27" s="2" t="s">
        <v>132</v>
      </c>
      <c r="B27" s="15">
        <v>44571</v>
      </c>
      <c r="C27" s="123" t="s">
        <v>133</v>
      </c>
      <c r="D27" s="124"/>
      <c r="E27" s="134">
        <v>4244903.6399999997</v>
      </c>
      <c r="F27" s="134"/>
    </row>
    <row r="28" spans="1:6" x14ac:dyDescent="0.25">
      <c r="A28" s="2" t="s">
        <v>141</v>
      </c>
      <c r="B28" s="15">
        <v>44649</v>
      </c>
      <c r="C28" s="123" t="s">
        <v>133</v>
      </c>
      <c r="D28" s="124"/>
      <c r="E28" s="125">
        <v>400000</v>
      </c>
      <c r="F28" s="125"/>
    </row>
    <row r="29" spans="1:6" x14ac:dyDescent="0.25">
      <c r="A29" s="2" t="s">
        <v>149</v>
      </c>
      <c r="B29" s="15">
        <v>44832</v>
      </c>
      <c r="C29" s="123" t="s">
        <v>133</v>
      </c>
      <c r="D29" s="124"/>
      <c r="E29" s="125">
        <v>100000</v>
      </c>
      <c r="F29" s="125"/>
    </row>
    <row r="30" spans="1:6" x14ac:dyDescent="0.25">
      <c r="A30" s="2" t="s">
        <v>151</v>
      </c>
      <c r="B30" s="15">
        <v>44939</v>
      </c>
      <c r="C30" s="123" t="s">
        <v>152</v>
      </c>
      <c r="D30" s="124"/>
      <c r="E30" s="126">
        <v>4963646.5199999996</v>
      </c>
      <c r="F30" s="127"/>
    </row>
    <row r="31" spans="1:6" x14ac:dyDescent="0.25">
      <c r="A31" s="2" t="s">
        <v>161</v>
      </c>
      <c r="B31" s="15">
        <v>45145</v>
      </c>
      <c r="C31" s="123" t="s">
        <v>152</v>
      </c>
      <c r="D31" s="124"/>
      <c r="E31" s="126">
        <v>479933.96</v>
      </c>
      <c r="F31" s="127"/>
    </row>
    <row r="32" spans="1:6" ht="15.75" customHeight="1" x14ac:dyDescent="0.25">
      <c r="A32" s="2" t="s">
        <v>169</v>
      </c>
      <c r="B32" s="85">
        <v>45289</v>
      </c>
      <c r="C32" s="123" t="s">
        <v>152</v>
      </c>
      <c r="D32" s="124"/>
      <c r="E32" s="128"/>
      <c r="F32" s="129"/>
    </row>
    <row r="33" spans="1:6" ht="15.75" customHeight="1" x14ac:dyDescent="0.25">
      <c r="A33" s="2" t="s">
        <v>175</v>
      </c>
      <c r="B33" s="85">
        <v>45303</v>
      </c>
      <c r="C33" s="123" t="s">
        <v>176</v>
      </c>
      <c r="D33" s="124"/>
      <c r="E33" s="132">
        <v>5763936.96</v>
      </c>
      <c r="F33" s="133"/>
    </row>
    <row r="34" spans="1:6" ht="18" customHeight="1" x14ac:dyDescent="0.25">
      <c r="A34" s="130" t="s">
        <v>91</v>
      </c>
      <c r="B34" s="131"/>
      <c r="C34" s="131"/>
      <c r="D34" s="131"/>
      <c r="E34" s="131"/>
      <c r="F34" s="131"/>
    </row>
    <row r="35" spans="1:6" ht="34.5" customHeight="1" x14ac:dyDescent="0.25">
      <c r="A35" s="59" t="s">
        <v>9</v>
      </c>
      <c r="B35" s="59" t="s">
        <v>10</v>
      </c>
      <c r="C35" s="59" t="s">
        <v>11</v>
      </c>
      <c r="D35" s="121" t="s">
        <v>12</v>
      </c>
      <c r="E35" s="122"/>
      <c r="F35" s="59" t="s">
        <v>13</v>
      </c>
    </row>
    <row r="36" spans="1:6" ht="23.25" customHeight="1" x14ac:dyDescent="0.25">
      <c r="A36" s="93">
        <v>45722</v>
      </c>
      <c r="B36" s="47">
        <v>33600</v>
      </c>
      <c r="C36" s="93">
        <v>45722</v>
      </c>
      <c r="D36" s="117" t="s">
        <v>254</v>
      </c>
      <c r="E36" s="117"/>
      <c r="F36" s="94">
        <v>33600</v>
      </c>
    </row>
    <row r="37" spans="1:6" ht="28.5" customHeight="1" x14ac:dyDescent="0.25">
      <c r="A37" s="93">
        <v>45722</v>
      </c>
      <c r="B37" s="47">
        <v>437942.25</v>
      </c>
      <c r="C37" s="93">
        <v>45722</v>
      </c>
      <c r="D37" s="117" t="s">
        <v>255</v>
      </c>
      <c r="E37" s="117"/>
      <c r="F37" s="94">
        <v>437942.25</v>
      </c>
    </row>
    <row r="38" spans="1:6" ht="28.5" customHeight="1" x14ac:dyDescent="0.25">
      <c r="A38" s="93"/>
      <c r="B38" s="47"/>
      <c r="C38" s="93"/>
      <c r="D38" s="117" t="s">
        <v>207</v>
      </c>
      <c r="E38" s="117"/>
      <c r="F38" s="94">
        <v>0</v>
      </c>
    </row>
    <row r="39" spans="1:6" x14ac:dyDescent="0.25">
      <c r="A39" s="118" t="s">
        <v>126</v>
      </c>
      <c r="B39" s="118"/>
      <c r="C39" s="118"/>
      <c r="D39" s="118"/>
      <c r="E39" s="118"/>
      <c r="F39" s="60">
        <v>368564.45</v>
      </c>
    </row>
    <row r="40" spans="1:6" x14ac:dyDescent="0.25">
      <c r="A40" s="119" t="s">
        <v>14</v>
      </c>
      <c r="B40" s="119"/>
      <c r="C40" s="119"/>
      <c r="D40" s="119"/>
      <c r="E40" s="119"/>
      <c r="F40" s="51">
        <f>F36+F38+F37</f>
        <v>471542.25</v>
      </c>
    </row>
    <row r="41" spans="1:6" x14ac:dyDescent="0.25">
      <c r="A41" s="119" t="s">
        <v>17</v>
      </c>
      <c r="B41" s="119"/>
      <c r="C41" s="119"/>
      <c r="D41" s="119"/>
      <c r="E41" s="119"/>
      <c r="F41" s="103">
        <f>1179.38+2629.03+0.35</f>
        <v>3808.76</v>
      </c>
    </row>
    <row r="42" spans="1:6" x14ac:dyDescent="0.25">
      <c r="A42" s="119" t="s">
        <v>67</v>
      </c>
      <c r="B42" s="119"/>
      <c r="C42" s="119"/>
      <c r="D42" s="119"/>
      <c r="E42" s="119"/>
      <c r="F42" s="16">
        <v>0</v>
      </c>
    </row>
    <row r="43" spans="1:6" x14ac:dyDescent="0.25">
      <c r="A43" s="119" t="s">
        <v>15</v>
      </c>
      <c r="B43" s="119"/>
      <c r="C43" s="119"/>
      <c r="D43" s="119"/>
      <c r="E43" s="119"/>
      <c r="F43" s="17">
        <f>F39+F40+F41+F42</f>
        <v>843915.46</v>
      </c>
    </row>
    <row r="44" spans="1:6" ht="5.25" customHeight="1" x14ac:dyDescent="0.25">
      <c r="A44" s="120"/>
      <c r="B44" s="120"/>
      <c r="C44" s="120"/>
      <c r="D44" s="120"/>
      <c r="E44" s="120"/>
      <c r="F44" s="18"/>
    </row>
    <row r="45" spans="1:6" x14ac:dyDescent="0.25">
      <c r="A45" s="119" t="s">
        <v>98</v>
      </c>
      <c r="B45" s="119"/>
      <c r="C45" s="119"/>
      <c r="D45" s="119"/>
      <c r="E45" s="119"/>
      <c r="F45" s="17">
        <v>0</v>
      </c>
    </row>
    <row r="46" spans="1:6" x14ac:dyDescent="0.25">
      <c r="A46" s="119" t="s">
        <v>16</v>
      </c>
      <c r="B46" s="119"/>
      <c r="C46" s="119"/>
      <c r="D46" s="119"/>
      <c r="E46" s="119"/>
      <c r="F46" s="17">
        <f>F43+F45</f>
        <v>843915.46</v>
      </c>
    </row>
    <row r="47" spans="1:6" ht="10.5" customHeight="1" x14ac:dyDescent="0.25">
      <c r="A47" s="4" t="s">
        <v>18</v>
      </c>
      <c r="B47" s="3"/>
      <c r="C47" s="3"/>
    </row>
    <row r="48" spans="1:6" ht="12" customHeight="1" x14ac:dyDescent="0.25">
      <c r="A48" s="4" t="s">
        <v>19</v>
      </c>
      <c r="B48" s="3"/>
      <c r="C48" s="3"/>
    </row>
    <row r="49" spans="1:6" ht="10.5" customHeight="1" x14ac:dyDescent="0.25">
      <c r="A49" s="4" t="s">
        <v>99</v>
      </c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x14ac:dyDescent="0.25">
      <c r="A52" s="111" t="s">
        <v>96</v>
      </c>
      <c r="B52" s="111"/>
      <c r="C52" s="111"/>
      <c r="D52" s="111"/>
      <c r="E52" s="111"/>
      <c r="F52" s="111"/>
    </row>
    <row r="53" spans="1:6" ht="8.25" customHeight="1" x14ac:dyDescent="0.25">
      <c r="A53" s="69"/>
      <c r="B53" s="69"/>
      <c r="C53" s="69"/>
      <c r="D53" s="69"/>
      <c r="E53" s="69"/>
      <c r="F53" s="69"/>
    </row>
    <row r="54" spans="1:6" x14ac:dyDescent="0.25">
      <c r="A54" s="111" t="s">
        <v>97</v>
      </c>
      <c r="B54" s="111"/>
      <c r="C54" s="111"/>
      <c r="D54" s="111"/>
      <c r="E54" s="111"/>
      <c r="F54" s="111"/>
    </row>
    <row r="55" spans="1:6" x14ac:dyDescent="0.25">
      <c r="A55" s="111" t="s">
        <v>0</v>
      </c>
      <c r="B55" s="111"/>
      <c r="C55" s="111"/>
      <c r="D55" s="111"/>
      <c r="E55" s="111"/>
      <c r="F55" s="111"/>
    </row>
    <row r="56" spans="1:6" ht="9" customHeight="1" x14ac:dyDescent="0.25">
      <c r="A56" s="69"/>
      <c r="B56" s="69"/>
      <c r="C56" s="69"/>
      <c r="D56" s="69"/>
      <c r="E56" s="69"/>
      <c r="F56" s="69"/>
    </row>
    <row r="57" spans="1:6" x14ac:dyDescent="0.25">
      <c r="A57" s="111" t="s">
        <v>54</v>
      </c>
      <c r="B57" s="111"/>
      <c r="C57" s="111"/>
      <c r="D57" s="111"/>
      <c r="E57" s="111"/>
      <c r="F57" s="111"/>
    </row>
    <row r="58" spans="1:6" ht="8.25" customHeight="1" x14ac:dyDescent="0.25">
      <c r="A58" s="69"/>
      <c r="B58" s="69"/>
      <c r="C58" s="69"/>
      <c r="D58" s="69"/>
      <c r="E58" s="69"/>
      <c r="F58" s="69"/>
    </row>
    <row r="59" spans="1:6" ht="38.25" customHeight="1" x14ac:dyDescent="0.25">
      <c r="A59" s="112" t="s">
        <v>177</v>
      </c>
      <c r="B59" s="112"/>
      <c r="C59" s="112"/>
      <c r="D59" s="112"/>
      <c r="E59" s="112"/>
      <c r="F59" s="112"/>
    </row>
    <row r="60" spans="1:6" x14ac:dyDescent="0.25">
      <c r="A60" s="5"/>
      <c r="B60" s="5"/>
      <c r="C60" s="5"/>
      <c r="D60" s="5"/>
      <c r="E60" s="5"/>
      <c r="F60" s="5"/>
    </row>
    <row r="61" spans="1:6" ht="21.75" customHeight="1" x14ac:dyDescent="0.25">
      <c r="A61" s="113" t="s">
        <v>93</v>
      </c>
      <c r="B61" s="113"/>
      <c r="C61" s="113"/>
      <c r="D61" s="113"/>
      <c r="E61" s="113"/>
      <c r="F61" s="113"/>
    </row>
    <row r="62" spans="1:6" x14ac:dyDescent="0.25">
      <c r="A62" s="114" t="s">
        <v>20</v>
      </c>
      <c r="B62" s="114"/>
      <c r="C62" s="114"/>
      <c r="D62" s="114"/>
      <c r="E62" s="114"/>
      <c r="F62" s="114"/>
    </row>
    <row r="63" spans="1:6" ht="68.25" x14ac:dyDescent="0.25">
      <c r="A63" s="6" t="s">
        <v>21</v>
      </c>
      <c r="B63" s="6" t="s">
        <v>22</v>
      </c>
      <c r="C63" s="6" t="s">
        <v>23</v>
      </c>
      <c r="D63" s="6" t="s">
        <v>24</v>
      </c>
      <c r="E63" s="6" t="s">
        <v>105</v>
      </c>
      <c r="F63" s="6" t="s">
        <v>25</v>
      </c>
    </row>
    <row r="64" spans="1:6" ht="18.75" customHeight="1" x14ac:dyDescent="0.25">
      <c r="A64" s="12" t="s">
        <v>26</v>
      </c>
      <c r="B64" s="47">
        <v>45739.11</v>
      </c>
      <c r="C64" s="47">
        <v>0</v>
      </c>
      <c r="D64" s="47">
        <v>45739.11</v>
      </c>
      <c r="E64" s="47">
        <v>0</v>
      </c>
      <c r="F64" s="47">
        <v>0</v>
      </c>
    </row>
    <row r="65" spans="1:6" ht="18.75" customHeight="1" x14ac:dyDescent="0.25">
      <c r="A65" s="12" t="s">
        <v>27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</row>
    <row r="66" spans="1:6" ht="18.75" customHeight="1" x14ac:dyDescent="0.25">
      <c r="A66" s="12" t="s">
        <v>28</v>
      </c>
      <c r="B66" s="47">
        <v>47</v>
      </c>
      <c r="C66" s="47">
        <v>0</v>
      </c>
      <c r="D66" s="47">
        <v>47</v>
      </c>
      <c r="E66" s="47">
        <v>0</v>
      </c>
      <c r="F66" s="47">
        <v>0</v>
      </c>
    </row>
    <row r="67" spans="1:6" ht="18.75" customHeight="1" x14ac:dyDescent="0.25">
      <c r="A67" s="12" t="s">
        <v>95</v>
      </c>
      <c r="B67" s="47">
        <v>4836.32</v>
      </c>
      <c r="C67" s="47">
        <v>0</v>
      </c>
      <c r="D67" s="47">
        <v>4836.32</v>
      </c>
      <c r="E67" s="47">
        <v>0</v>
      </c>
      <c r="F67" s="47">
        <v>0</v>
      </c>
    </row>
    <row r="68" spans="1:6" ht="18.75" customHeight="1" x14ac:dyDescent="0.25">
      <c r="A68" s="12" t="s">
        <v>29</v>
      </c>
      <c r="B68" s="47">
        <v>137.5</v>
      </c>
      <c r="C68" s="47">
        <v>0</v>
      </c>
      <c r="D68" s="47">
        <v>137.5</v>
      </c>
      <c r="E68" s="47">
        <v>0</v>
      </c>
      <c r="F68" s="47">
        <v>0</v>
      </c>
    </row>
    <row r="69" spans="1:6" ht="18.75" customHeight="1" x14ac:dyDescent="0.25">
      <c r="A69" s="19" t="s">
        <v>30</v>
      </c>
      <c r="B69" s="47">
        <v>1538.3</v>
      </c>
      <c r="C69" s="47">
        <v>0</v>
      </c>
      <c r="D69" s="47">
        <v>1538.3</v>
      </c>
      <c r="E69" s="47">
        <v>0</v>
      </c>
      <c r="F69" s="47">
        <v>0</v>
      </c>
    </row>
    <row r="70" spans="1:6" ht="18.75" customHeight="1" x14ac:dyDescent="0.25">
      <c r="A70" s="12" t="s">
        <v>47</v>
      </c>
      <c r="B70" s="47">
        <v>141866.01</v>
      </c>
      <c r="C70" s="47">
        <v>0</v>
      </c>
      <c r="D70" s="47">
        <v>141866.01</v>
      </c>
      <c r="E70" s="47">
        <v>0</v>
      </c>
      <c r="F70" s="47">
        <v>0</v>
      </c>
    </row>
    <row r="71" spans="1:6" ht="18.75" customHeight="1" x14ac:dyDescent="0.25">
      <c r="A71" s="19" t="s">
        <v>31</v>
      </c>
      <c r="B71" s="47">
        <v>267706.61</v>
      </c>
      <c r="C71" s="47">
        <v>0</v>
      </c>
      <c r="D71" s="47">
        <v>267706.61</v>
      </c>
      <c r="E71" s="47">
        <v>0</v>
      </c>
      <c r="F71" s="47">
        <v>0</v>
      </c>
    </row>
    <row r="72" spans="1:6" ht="18.75" customHeight="1" x14ac:dyDescent="0.25">
      <c r="A72" s="12" t="s">
        <v>32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</row>
    <row r="73" spans="1:6" ht="18.75" customHeight="1" x14ac:dyDescent="0.25">
      <c r="A73" s="12" t="s">
        <v>40</v>
      </c>
      <c r="B73" s="47">
        <v>26556.2</v>
      </c>
      <c r="C73" s="47">
        <v>0</v>
      </c>
      <c r="D73" s="47">
        <v>26556.2</v>
      </c>
      <c r="E73" s="47">
        <v>0</v>
      </c>
      <c r="F73" s="47">
        <v>0</v>
      </c>
    </row>
    <row r="74" spans="1:6" ht="18.75" customHeight="1" x14ac:dyDescent="0.25">
      <c r="A74" s="12" t="s">
        <v>39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</row>
    <row r="75" spans="1:6" ht="18.75" customHeight="1" x14ac:dyDescent="0.25">
      <c r="A75" s="12" t="s">
        <v>38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</row>
    <row r="76" spans="1:6" ht="18.75" customHeight="1" x14ac:dyDescent="0.25">
      <c r="A76" s="19" t="s">
        <v>33</v>
      </c>
      <c r="B76" s="47">
        <v>0</v>
      </c>
      <c r="C76" s="47">
        <v>0</v>
      </c>
      <c r="D76" s="47">
        <v>0</v>
      </c>
      <c r="E76" s="47">
        <v>0</v>
      </c>
      <c r="F76" s="47">
        <v>0</v>
      </c>
    </row>
    <row r="77" spans="1:6" ht="18.75" customHeight="1" x14ac:dyDescent="0.25">
      <c r="A77" s="12" t="s">
        <v>34</v>
      </c>
      <c r="B77" s="47">
        <v>0</v>
      </c>
      <c r="C77" s="47">
        <v>0</v>
      </c>
      <c r="D77" s="47">
        <v>0</v>
      </c>
      <c r="E77" s="47">
        <v>0</v>
      </c>
      <c r="F77" s="47">
        <v>0</v>
      </c>
    </row>
    <row r="78" spans="1:6" ht="26.25" customHeight="1" x14ac:dyDescent="0.25">
      <c r="A78" s="19" t="s">
        <v>35</v>
      </c>
      <c r="B78" s="47">
        <v>391.4</v>
      </c>
      <c r="C78" s="47">
        <v>0</v>
      </c>
      <c r="D78" s="47">
        <v>391.4</v>
      </c>
      <c r="E78" s="47">
        <v>0</v>
      </c>
      <c r="F78" s="47">
        <v>0</v>
      </c>
    </row>
    <row r="79" spans="1:6" ht="18.75" customHeight="1" x14ac:dyDescent="0.25">
      <c r="A79" s="12" t="s">
        <v>36</v>
      </c>
      <c r="B79" s="47">
        <v>3441.12</v>
      </c>
      <c r="C79" s="47">
        <v>0</v>
      </c>
      <c r="D79" s="47">
        <v>3441.12</v>
      </c>
      <c r="E79" s="47">
        <v>0</v>
      </c>
      <c r="F79" s="47">
        <v>0</v>
      </c>
    </row>
    <row r="80" spans="1:6" ht="24.75" customHeight="1" x14ac:dyDescent="0.25">
      <c r="A80" s="20" t="s">
        <v>37</v>
      </c>
      <c r="B80" s="21">
        <f>SUM(B64:B79)</f>
        <v>492259.57</v>
      </c>
      <c r="C80" s="21">
        <f>SUM(C64:C79)</f>
        <v>0</v>
      </c>
      <c r="D80" s="21">
        <f>SUM(D64:D79)</f>
        <v>492259.57</v>
      </c>
      <c r="E80" s="52">
        <f>C80+D80</f>
        <v>492259.57</v>
      </c>
      <c r="F80" s="21">
        <f>SUM(F64:F79)</f>
        <v>0</v>
      </c>
    </row>
    <row r="81" spans="1:6" x14ac:dyDescent="0.25">
      <c r="A81" s="7" t="s">
        <v>41</v>
      </c>
    </row>
    <row r="82" spans="1:6" x14ac:dyDescent="0.25">
      <c r="A82" s="8" t="s">
        <v>42</v>
      </c>
      <c r="B82" s="8"/>
      <c r="C82" s="8"/>
      <c r="D82" s="8"/>
      <c r="E82" s="8"/>
      <c r="F82" s="8"/>
    </row>
    <row r="83" spans="1:6" x14ac:dyDescent="0.25">
      <c r="A83" s="8" t="s">
        <v>43</v>
      </c>
      <c r="B83" s="8"/>
      <c r="C83" s="8"/>
      <c r="D83" s="8"/>
      <c r="E83" s="8"/>
      <c r="F83" s="8"/>
    </row>
    <row r="84" spans="1:6" x14ac:dyDescent="0.25">
      <c r="A84" s="8" t="s">
        <v>44</v>
      </c>
      <c r="B84" s="8"/>
      <c r="C84" s="8"/>
      <c r="D84" s="8"/>
      <c r="E84" s="8"/>
      <c r="F84" s="8"/>
    </row>
    <row r="85" spans="1:6" ht="23.25" customHeight="1" x14ac:dyDescent="0.25">
      <c r="A85" s="115" t="s">
        <v>45</v>
      </c>
      <c r="B85" s="115"/>
      <c r="C85" s="115"/>
      <c r="D85" s="115"/>
      <c r="E85" s="115"/>
      <c r="F85" s="115"/>
    </row>
    <row r="86" spans="1:6" ht="61.5" customHeight="1" x14ac:dyDescent="0.25">
      <c r="A86" s="116" t="s">
        <v>100</v>
      </c>
      <c r="B86" s="116"/>
      <c r="C86" s="116"/>
      <c r="D86" s="116"/>
      <c r="E86" s="116"/>
      <c r="F86" s="116"/>
    </row>
    <row r="87" spans="1:6" x14ac:dyDescent="0.25">
      <c r="A87" s="8" t="s">
        <v>46</v>
      </c>
      <c r="B87" s="8"/>
      <c r="C87" s="8"/>
      <c r="D87" s="8"/>
      <c r="E87" s="8"/>
      <c r="F87" s="8"/>
    </row>
    <row r="88" spans="1:6" x14ac:dyDescent="0.25">
      <c r="A88" s="8"/>
      <c r="B88" s="8"/>
      <c r="C88" s="8"/>
      <c r="D88" s="8"/>
      <c r="E88" s="8"/>
      <c r="F88" s="8"/>
    </row>
    <row r="89" spans="1:6" x14ac:dyDescent="0.25">
      <c r="A89" s="8"/>
      <c r="B89" s="8"/>
      <c r="C89" s="8"/>
      <c r="D89" s="8"/>
      <c r="E89" s="8"/>
      <c r="F89" s="8"/>
    </row>
    <row r="90" spans="1:6" x14ac:dyDescent="0.25">
      <c r="A90" s="111" t="s">
        <v>96</v>
      </c>
      <c r="B90" s="111"/>
      <c r="C90" s="111"/>
      <c r="D90" s="111"/>
      <c r="E90" s="111"/>
      <c r="F90" s="111"/>
    </row>
    <row r="91" spans="1:6" ht="10.5" customHeight="1" x14ac:dyDescent="0.25">
      <c r="A91" s="69"/>
      <c r="B91" s="69"/>
      <c r="C91" s="69"/>
      <c r="D91" s="69"/>
      <c r="E91" s="69"/>
      <c r="F91" s="69"/>
    </row>
    <row r="92" spans="1:6" x14ac:dyDescent="0.25">
      <c r="A92" s="111" t="s">
        <v>97</v>
      </c>
      <c r="B92" s="111"/>
      <c r="C92" s="111"/>
      <c r="D92" s="111"/>
      <c r="E92" s="111"/>
      <c r="F92" s="111"/>
    </row>
    <row r="93" spans="1:6" x14ac:dyDescent="0.25">
      <c r="A93" s="111" t="s">
        <v>0</v>
      </c>
      <c r="B93" s="111"/>
      <c r="C93" s="111"/>
      <c r="D93" s="111"/>
      <c r="E93" s="111"/>
      <c r="F93" s="111"/>
    </row>
    <row r="94" spans="1:6" ht="10.5" customHeight="1" x14ac:dyDescent="0.25">
      <c r="A94" s="69"/>
      <c r="B94" s="69"/>
      <c r="C94" s="69"/>
      <c r="D94" s="69"/>
      <c r="E94" s="69"/>
      <c r="F94" s="69"/>
    </row>
    <row r="95" spans="1:6" x14ac:dyDescent="0.25">
      <c r="A95" s="111" t="s">
        <v>54</v>
      </c>
      <c r="B95" s="111"/>
      <c r="C95" s="111"/>
      <c r="D95" s="111"/>
      <c r="E95" s="111"/>
      <c r="F95" s="111"/>
    </row>
    <row r="98" spans="1:9" ht="24.75" customHeight="1" x14ac:dyDescent="0.25">
      <c r="A98" s="105" t="s">
        <v>48</v>
      </c>
      <c r="B98" s="106"/>
      <c r="C98" s="106"/>
      <c r="D98" s="106"/>
      <c r="E98" s="106"/>
      <c r="F98" s="107"/>
    </row>
    <row r="99" spans="1:9" ht="24.75" customHeight="1" x14ac:dyDescent="0.25">
      <c r="A99" s="108" t="s">
        <v>49</v>
      </c>
      <c r="B99" s="109"/>
      <c r="C99" s="109"/>
      <c r="D99" s="109"/>
      <c r="E99" s="110"/>
      <c r="F99" s="17">
        <f>'anexo  '!F46</f>
        <v>843915.46</v>
      </c>
    </row>
    <row r="100" spans="1:9" ht="24.75" customHeight="1" x14ac:dyDescent="0.25">
      <c r="A100" s="108" t="s">
        <v>50</v>
      </c>
      <c r="B100" s="109"/>
      <c r="C100" s="109"/>
      <c r="D100" s="109"/>
      <c r="E100" s="110"/>
      <c r="F100" s="16">
        <f>'anexo  '!C80+'anexo  '!D80</f>
        <v>492259.57</v>
      </c>
    </row>
    <row r="101" spans="1:9" ht="24.75" customHeight="1" x14ac:dyDescent="0.25">
      <c r="A101" s="108" t="s">
        <v>51</v>
      </c>
      <c r="B101" s="109"/>
      <c r="C101" s="109"/>
      <c r="D101" s="109"/>
      <c r="E101" s="110"/>
      <c r="F101" s="16">
        <f>'anexo  '!F43-(F100-'anexo  '!F45)</f>
        <v>351655.88999999996</v>
      </c>
    </row>
    <row r="102" spans="1:9" ht="24.75" customHeight="1" x14ac:dyDescent="0.25">
      <c r="A102" s="108" t="s">
        <v>52</v>
      </c>
      <c r="B102" s="109"/>
      <c r="C102" s="109"/>
      <c r="D102" s="109"/>
      <c r="E102" s="110"/>
      <c r="F102" s="77">
        <v>0</v>
      </c>
    </row>
    <row r="103" spans="1:9" ht="24.75" customHeight="1" x14ac:dyDescent="0.25">
      <c r="A103" s="108" t="s">
        <v>92</v>
      </c>
      <c r="B103" s="109"/>
      <c r="C103" s="109"/>
      <c r="D103" s="109"/>
      <c r="E103" s="110"/>
      <c r="F103" s="16">
        <f>F101-F102</f>
        <v>351655.88999999996</v>
      </c>
      <c r="I103" s="14"/>
    </row>
    <row r="104" spans="1:9" ht="20.25" customHeight="1" x14ac:dyDescent="0.25"/>
    <row r="105" spans="1:9" x14ac:dyDescent="0.25">
      <c r="A105" s="104" t="s">
        <v>101</v>
      </c>
      <c r="B105" s="104"/>
      <c r="C105" s="104"/>
      <c r="D105" s="104"/>
      <c r="E105" s="104"/>
      <c r="F105" s="104"/>
    </row>
    <row r="106" spans="1:9" ht="15" customHeight="1" x14ac:dyDescent="0.25">
      <c r="A106" s="104"/>
      <c r="B106" s="104"/>
      <c r="C106" s="104"/>
      <c r="D106" s="104"/>
      <c r="E106" s="104"/>
      <c r="F106" s="104"/>
    </row>
    <row r="107" spans="1:9" x14ac:dyDescent="0.25">
      <c r="A107" s="104"/>
      <c r="B107" s="104"/>
      <c r="C107" s="104"/>
      <c r="D107" s="104"/>
      <c r="E107" s="104"/>
      <c r="F107" s="104"/>
    </row>
    <row r="109" spans="1:9" x14ac:dyDescent="0.25">
      <c r="A109" t="s">
        <v>253</v>
      </c>
    </row>
    <row r="110" spans="1:9" x14ac:dyDescent="0.25">
      <c r="F110" s="32"/>
    </row>
    <row r="111" spans="1:9" x14ac:dyDescent="0.25">
      <c r="F111" s="32"/>
    </row>
    <row r="112" spans="1:9" x14ac:dyDescent="0.25">
      <c r="A112" s="74"/>
      <c r="F112" s="14"/>
    </row>
    <row r="113" spans="1:7" x14ac:dyDescent="0.25">
      <c r="A113" s="10" t="s">
        <v>163</v>
      </c>
      <c r="F113" s="79"/>
    </row>
    <row r="114" spans="1:7" x14ac:dyDescent="0.25">
      <c r="A114" s="10" t="s">
        <v>53</v>
      </c>
      <c r="F114" s="79"/>
    </row>
    <row r="115" spans="1:7" x14ac:dyDescent="0.25">
      <c r="F115" s="32"/>
    </row>
    <row r="116" spans="1:7" x14ac:dyDescent="0.25">
      <c r="F116" s="79"/>
    </row>
    <row r="117" spans="1:7" x14ac:dyDescent="0.25">
      <c r="F117" s="32"/>
    </row>
    <row r="118" spans="1:7" x14ac:dyDescent="0.25">
      <c r="F118" s="79"/>
    </row>
    <row r="120" spans="1:7" x14ac:dyDescent="0.25">
      <c r="F120" s="32"/>
    </row>
    <row r="121" spans="1:7" x14ac:dyDescent="0.25">
      <c r="F121" s="84"/>
    </row>
    <row r="122" spans="1:7" x14ac:dyDescent="0.25">
      <c r="F122" s="14"/>
      <c r="G122" s="58"/>
    </row>
    <row r="124" spans="1:7" x14ac:dyDescent="0.25">
      <c r="F124" s="14"/>
    </row>
    <row r="125" spans="1:7" x14ac:dyDescent="0.25">
      <c r="F125" s="79"/>
    </row>
    <row r="126" spans="1:7" x14ac:dyDescent="0.25">
      <c r="F126" s="79"/>
    </row>
    <row r="127" spans="1:7" x14ac:dyDescent="0.25">
      <c r="F127" s="79"/>
    </row>
    <row r="128" spans="1:7" x14ac:dyDescent="0.25">
      <c r="F128" s="79"/>
    </row>
    <row r="211" spans="7:7" x14ac:dyDescent="0.25">
      <c r="G211" s="32"/>
    </row>
    <row r="212" spans="7:7" x14ac:dyDescent="0.25">
      <c r="G212" s="32"/>
    </row>
    <row r="213" spans="7:7" x14ac:dyDescent="0.25">
      <c r="G213" s="32"/>
    </row>
    <row r="214" spans="7:7" x14ac:dyDescent="0.25">
      <c r="G214" s="32"/>
    </row>
    <row r="215" spans="7:7" x14ac:dyDescent="0.25">
      <c r="G215" s="32"/>
    </row>
  </sheetData>
  <mergeCells count="69">
    <mergeCell ref="B15:F15"/>
    <mergeCell ref="A1:F1"/>
    <mergeCell ref="A3:F3"/>
    <mergeCell ref="A4:F4"/>
    <mergeCell ref="A6:F6"/>
    <mergeCell ref="B8:F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D35:E35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A34:F34"/>
    <mergeCell ref="C33:D33"/>
    <mergeCell ref="E33:F33"/>
    <mergeCell ref="A52:F52"/>
    <mergeCell ref="D36:E36"/>
    <mergeCell ref="D38:E38"/>
    <mergeCell ref="A39:E39"/>
    <mergeCell ref="A40:E40"/>
    <mergeCell ref="A41:E41"/>
    <mergeCell ref="A42:E42"/>
    <mergeCell ref="A43:E43"/>
    <mergeCell ref="A44:E44"/>
    <mergeCell ref="A45:E45"/>
    <mergeCell ref="A46:E46"/>
    <mergeCell ref="D37:E37"/>
    <mergeCell ref="A95:F95"/>
    <mergeCell ref="A54:F54"/>
    <mergeCell ref="A55:F55"/>
    <mergeCell ref="A57:F57"/>
    <mergeCell ref="A59:F59"/>
    <mergeCell ref="A61:F61"/>
    <mergeCell ref="A62:F62"/>
    <mergeCell ref="A85:F85"/>
    <mergeCell ref="A86:F86"/>
    <mergeCell ref="A90:F90"/>
    <mergeCell ref="A92:F92"/>
    <mergeCell ref="A93:F93"/>
    <mergeCell ref="A105:F107"/>
    <mergeCell ref="A98:F98"/>
    <mergeCell ref="A99:E99"/>
    <mergeCell ref="A100:E100"/>
    <mergeCell ref="A101:E101"/>
    <mergeCell ref="A102:E102"/>
    <mergeCell ref="A103:E103"/>
  </mergeCells>
  <pageMargins left="0.511811024" right="0.511811024" top="0.78740157499999996" bottom="0.78740157499999996" header="0.31496062000000002" footer="0.31496062000000002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K239"/>
  <sheetViews>
    <sheetView tabSelected="1" topLeftCell="A95" zoomScale="120" zoomScaleNormal="120" zoomScaleSheetLayoutView="100" workbookViewId="0">
      <selection activeCell="C100" sqref="C100:C102"/>
    </sheetView>
  </sheetViews>
  <sheetFormatPr defaultRowHeight="15" x14ac:dyDescent="0.25"/>
  <cols>
    <col min="1" max="1" width="21.5703125" customWidth="1"/>
    <col min="2" max="2" width="7.5703125" customWidth="1"/>
    <col min="3" max="3" width="32.85546875" customWidth="1"/>
    <col min="4" max="4" width="15.140625" customWidth="1"/>
    <col min="5" max="5" width="15.5703125" style="101" customWidth="1"/>
    <col min="6" max="6" width="8.140625" customWidth="1"/>
    <col min="7" max="7" width="17.85546875" customWidth="1"/>
    <col min="8" max="8" width="12.5703125" customWidth="1"/>
    <col min="9" max="9" width="13.85546875" customWidth="1"/>
    <col min="10" max="10" width="14" customWidth="1"/>
    <col min="11" max="11" width="11.85546875" customWidth="1"/>
    <col min="251" max="251" width="25.85546875" customWidth="1"/>
    <col min="252" max="252" width="11.85546875" customWidth="1"/>
    <col min="253" max="253" width="32.42578125" customWidth="1"/>
    <col min="254" max="254" width="13.5703125" customWidth="1"/>
    <col min="255" max="255" width="12.7109375" customWidth="1"/>
    <col min="256" max="256" width="7.28515625" customWidth="1"/>
    <col min="257" max="257" width="23.5703125" customWidth="1"/>
    <col min="258" max="258" width="26" customWidth="1"/>
    <col min="507" max="507" width="25.85546875" customWidth="1"/>
    <col min="508" max="508" width="11.85546875" customWidth="1"/>
    <col min="509" max="509" width="32.42578125" customWidth="1"/>
    <col min="510" max="510" width="13.5703125" customWidth="1"/>
    <col min="511" max="511" width="12.7109375" customWidth="1"/>
    <col min="512" max="512" width="7.28515625" customWidth="1"/>
    <col min="513" max="513" width="23.5703125" customWidth="1"/>
    <col min="514" max="514" width="26" customWidth="1"/>
    <col min="763" max="763" width="25.85546875" customWidth="1"/>
    <col min="764" max="764" width="11.85546875" customWidth="1"/>
    <col min="765" max="765" width="32.42578125" customWidth="1"/>
    <col min="766" max="766" width="13.5703125" customWidth="1"/>
    <col min="767" max="767" width="12.7109375" customWidth="1"/>
    <col min="768" max="768" width="7.28515625" customWidth="1"/>
    <col min="769" max="769" width="23.5703125" customWidth="1"/>
    <col min="770" max="770" width="26" customWidth="1"/>
    <col min="1019" max="1019" width="25.85546875" customWidth="1"/>
    <col min="1020" max="1020" width="11.85546875" customWidth="1"/>
    <col min="1021" max="1021" width="32.42578125" customWidth="1"/>
    <col min="1022" max="1022" width="13.5703125" customWidth="1"/>
    <col min="1023" max="1023" width="12.7109375" customWidth="1"/>
    <col min="1024" max="1024" width="7.28515625" customWidth="1"/>
    <col min="1025" max="1025" width="23.5703125" customWidth="1"/>
    <col min="1026" max="1026" width="26" customWidth="1"/>
    <col min="1275" max="1275" width="25.85546875" customWidth="1"/>
    <col min="1276" max="1276" width="11.85546875" customWidth="1"/>
    <col min="1277" max="1277" width="32.42578125" customWidth="1"/>
    <col min="1278" max="1278" width="13.5703125" customWidth="1"/>
    <col min="1279" max="1279" width="12.7109375" customWidth="1"/>
    <col min="1280" max="1280" width="7.28515625" customWidth="1"/>
    <col min="1281" max="1281" width="23.5703125" customWidth="1"/>
    <col min="1282" max="1282" width="26" customWidth="1"/>
    <col min="1531" max="1531" width="25.85546875" customWidth="1"/>
    <col min="1532" max="1532" width="11.85546875" customWidth="1"/>
    <col min="1533" max="1533" width="32.42578125" customWidth="1"/>
    <col min="1534" max="1534" width="13.5703125" customWidth="1"/>
    <col min="1535" max="1535" width="12.7109375" customWidth="1"/>
    <col min="1536" max="1536" width="7.28515625" customWidth="1"/>
    <col min="1537" max="1537" width="23.5703125" customWidth="1"/>
    <col min="1538" max="1538" width="26" customWidth="1"/>
    <col min="1787" max="1787" width="25.85546875" customWidth="1"/>
    <col min="1788" max="1788" width="11.85546875" customWidth="1"/>
    <col min="1789" max="1789" width="32.42578125" customWidth="1"/>
    <col min="1790" max="1790" width="13.5703125" customWidth="1"/>
    <col min="1791" max="1791" width="12.7109375" customWidth="1"/>
    <col min="1792" max="1792" width="7.28515625" customWidth="1"/>
    <col min="1793" max="1793" width="23.5703125" customWidth="1"/>
    <col min="1794" max="1794" width="26" customWidth="1"/>
    <col min="2043" max="2043" width="25.85546875" customWidth="1"/>
    <col min="2044" max="2044" width="11.85546875" customWidth="1"/>
    <col min="2045" max="2045" width="32.42578125" customWidth="1"/>
    <col min="2046" max="2046" width="13.5703125" customWidth="1"/>
    <col min="2047" max="2047" width="12.7109375" customWidth="1"/>
    <col min="2048" max="2048" width="7.28515625" customWidth="1"/>
    <col min="2049" max="2049" width="23.5703125" customWidth="1"/>
    <col min="2050" max="2050" width="26" customWidth="1"/>
    <col min="2299" max="2299" width="25.85546875" customWidth="1"/>
    <col min="2300" max="2300" width="11.85546875" customWidth="1"/>
    <col min="2301" max="2301" width="32.42578125" customWidth="1"/>
    <col min="2302" max="2302" width="13.5703125" customWidth="1"/>
    <col min="2303" max="2303" width="12.7109375" customWidth="1"/>
    <col min="2304" max="2304" width="7.28515625" customWidth="1"/>
    <col min="2305" max="2305" width="23.5703125" customWidth="1"/>
    <col min="2306" max="2306" width="26" customWidth="1"/>
    <col min="2555" max="2555" width="25.85546875" customWidth="1"/>
    <col min="2556" max="2556" width="11.85546875" customWidth="1"/>
    <col min="2557" max="2557" width="32.42578125" customWidth="1"/>
    <col min="2558" max="2558" width="13.5703125" customWidth="1"/>
    <col min="2559" max="2559" width="12.7109375" customWidth="1"/>
    <col min="2560" max="2560" width="7.28515625" customWidth="1"/>
    <col min="2561" max="2561" width="23.5703125" customWidth="1"/>
    <col min="2562" max="2562" width="26" customWidth="1"/>
    <col min="2811" max="2811" width="25.85546875" customWidth="1"/>
    <col min="2812" max="2812" width="11.85546875" customWidth="1"/>
    <col min="2813" max="2813" width="32.42578125" customWidth="1"/>
    <col min="2814" max="2814" width="13.5703125" customWidth="1"/>
    <col min="2815" max="2815" width="12.7109375" customWidth="1"/>
    <col min="2816" max="2816" width="7.28515625" customWidth="1"/>
    <col min="2817" max="2817" width="23.5703125" customWidth="1"/>
    <col min="2818" max="2818" width="26" customWidth="1"/>
    <col min="3067" max="3067" width="25.85546875" customWidth="1"/>
    <col min="3068" max="3068" width="11.85546875" customWidth="1"/>
    <col min="3069" max="3069" width="32.42578125" customWidth="1"/>
    <col min="3070" max="3070" width="13.5703125" customWidth="1"/>
    <col min="3071" max="3071" width="12.7109375" customWidth="1"/>
    <col min="3072" max="3072" width="7.28515625" customWidth="1"/>
    <col min="3073" max="3073" width="23.5703125" customWidth="1"/>
    <col min="3074" max="3074" width="26" customWidth="1"/>
    <col min="3323" max="3323" width="25.85546875" customWidth="1"/>
    <col min="3324" max="3324" width="11.85546875" customWidth="1"/>
    <col min="3325" max="3325" width="32.42578125" customWidth="1"/>
    <col min="3326" max="3326" width="13.5703125" customWidth="1"/>
    <col min="3327" max="3327" width="12.7109375" customWidth="1"/>
    <col min="3328" max="3328" width="7.28515625" customWidth="1"/>
    <col min="3329" max="3329" width="23.5703125" customWidth="1"/>
    <col min="3330" max="3330" width="26" customWidth="1"/>
    <col min="3579" max="3579" width="25.85546875" customWidth="1"/>
    <col min="3580" max="3580" width="11.85546875" customWidth="1"/>
    <col min="3581" max="3581" width="32.42578125" customWidth="1"/>
    <col min="3582" max="3582" width="13.5703125" customWidth="1"/>
    <col min="3583" max="3583" width="12.7109375" customWidth="1"/>
    <col min="3584" max="3584" width="7.28515625" customWidth="1"/>
    <col min="3585" max="3585" width="23.5703125" customWidth="1"/>
    <col min="3586" max="3586" width="26" customWidth="1"/>
    <col min="3835" max="3835" width="25.85546875" customWidth="1"/>
    <col min="3836" max="3836" width="11.85546875" customWidth="1"/>
    <col min="3837" max="3837" width="32.42578125" customWidth="1"/>
    <col min="3838" max="3838" width="13.5703125" customWidth="1"/>
    <col min="3839" max="3839" width="12.7109375" customWidth="1"/>
    <col min="3840" max="3840" width="7.28515625" customWidth="1"/>
    <col min="3841" max="3841" width="23.5703125" customWidth="1"/>
    <col min="3842" max="3842" width="26" customWidth="1"/>
    <col min="4091" max="4091" width="25.85546875" customWidth="1"/>
    <col min="4092" max="4092" width="11.85546875" customWidth="1"/>
    <col min="4093" max="4093" width="32.42578125" customWidth="1"/>
    <col min="4094" max="4094" width="13.5703125" customWidth="1"/>
    <col min="4095" max="4095" width="12.7109375" customWidth="1"/>
    <col min="4096" max="4096" width="7.28515625" customWidth="1"/>
    <col min="4097" max="4097" width="23.5703125" customWidth="1"/>
    <col min="4098" max="4098" width="26" customWidth="1"/>
    <col min="4347" max="4347" width="25.85546875" customWidth="1"/>
    <col min="4348" max="4348" width="11.85546875" customWidth="1"/>
    <col min="4349" max="4349" width="32.42578125" customWidth="1"/>
    <col min="4350" max="4350" width="13.5703125" customWidth="1"/>
    <col min="4351" max="4351" width="12.7109375" customWidth="1"/>
    <col min="4352" max="4352" width="7.28515625" customWidth="1"/>
    <col min="4353" max="4353" width="23.5703125" customWidth="1"/>
    <col min="4354" max="4354" width="26" customWidth="1"/>
    <col min="4603" max="4603" width="25.85546875" customWidth="1"/>
    <col min="4604" max="4604" width="11.85546875" customWidth="1"/>
    <col min="4605" max="4605" width="32.42578125" customWidth="1"/>
    <col min="4606" max="4606" width="13.5703125" customWidth="1"/>
    <col min="4607" max="4607" width="12.7109375" customWidth="1"/>
    <col min="4608" max="4608" width="7.28515625" customWidth="1"/>
    <col min="4609" max="4609" width="23.5703125" customWidth="1"/>
    <col min="4610" max="4610" width="26" customWidth="1"/>
    <col min="4859" max="4859" width="25.85546875" customWidth="1"/>
    <col min="4860" max="4860" width="11.85546875" customWidth="1"/>
    <col min="4861" max="4861" width="32.42578125" customWidth="1"/>
    <col min="4862" max="4862" width="13.5703125" customWidth="1"/>
    <col min="4863" max="4863" width="12.7109375" customWidth="1"/>
    <col min="4864" max="4864" width="7.28515625" customWidth="1"/>
    <col min="4865" max="4865" width="23.5703125" customWidth="1"/>
    <col min="4866" max="4866" width="26" customWidth="1"/>
    <col min="5115" max="5115" width="25.85546875" customWidth="1"/>
    <col min="5116" max="5116" width="11.85546875" customWidth="1"/>
    <col min="5117" max="5117" width="32.42578125" customWidth="1"/>
    <col min="5118" max="5118" width="13.5703125" customWidth="1"/>
    <col min="5119" max="5119" width="12.7109375" customWidth="1"/>
    <col min="5120" max="5120" width="7.28515625" customWidth="1"/>
    <col min="5121" max="5121" width="23.5703125" customWidth="1"/>
    <col min="5122" max="5122" width="26" customWidth="1"/>
    <col min="5371" max="5371" width="25.85546875" customWidth="1"/>
    <col min="5372" max="5372" width="11.85546875" customWidth="1"/>
    <col min="5373" max="5373" width="32.42578125" customWidth="1"/>
    <col min="5374" max="5374" width="13.5703125" customWidth="1"/>
    <col min="5375" max="5375" width="12.7109375" customWidth="1"/>
    <col min="5376" max="5376" width="7.28515625" customWidth="1"/>
    <col min="5377" max="5377" width="23.5703125" customWidth="1"/>
    <col min="5378" max="5378" width="26" customWidth="1"/>
    <col min="5627" max="5627" width="25.85546875" customWidth="1"/>
    <col min="5628" max="5628" width="11.85546875" customWidth="1"/>
    <col min="5629" max="5629" width="32.42578125" customWidth="1"/>
    <col min="5630" max="5630" width="13.5703125" customWidth="1"/>
    <col min="5631" max="5631" width="12.7109375" customWidth="1"/>
    <col min="5632" max="5632" width="7.28515625" customWidth="1"/>
    <col min="5633" max="5633" width="23.5703125" customWidth="1"/>
    <col min="5634" max="5634" width="26" customWidth="1"/>
    <col min="5883" max="5883" width="25.85546875" customWidth="1"/>
    <col min="5884" max="5884" width="11.85546875" customWidth="1"/>
    <col min="5885" max="5885" width="32.42578125" customWidth="1"/>
    <col min="5886" max="5886" width="13.5703125" customWidth="1"/>
    <col min="5887" max="5887" width="12.7109375" customWidth="1"/>
    <col min="5888" max="5888" width="7.28515625" customWidth="1"/>
    <col min="5889" max="5889" width="23.5703125" customWidth="1"/>
    <col min="5890" max="5890" width="26" customWidth="1"/>
    <col min="6139" max="6139" width="25.85546875" customWidth="1"/>
    <col min="6140" max="6140" width="11.85546875" customWidth="1"/>
    <col min="6141" max="6141" width="32.42578125" customWidth="1"/>
    <col min="6142" max="6142" width="13.5703125" customWidth="1"/>
    <col min="6143" max="6143" width="12.7109375" customWidth="1"/>
    <col min="6144" max="6144" width="7.28515625" customWidth="1"/>
    <col min="6145" max="6145" width="23.5703125" customWidth="1"/>
    <col min="6146" max="6146" width="26" customWidth="1"/>
    <col min="6395" max="6395" width="25.85546875" customWidth="1"/>
    <col min="6396" max="6396" width="11.85546875" customWidth="1"/>
    <col min="6397" max="6397" width="32.42578125" customWidth="1"/>
    <col min="6398" max="6398" width="13.5703125" customWidth="1"/>
    <col min="6399" max="6399" width="12.7109375" customWidth="1"/>
    <col min="6400" max="6400" width="7.28515625" customWidth="1"/>
    <col min="6401" max="6401" width="23.5703125" customWidth="1"/>
    <col min="6402" max="6402" width="26" customWidth="1"/>
    <col min="6651" max="6651" width="25.85546875" customWidth="1"/>
    <col min="6652" max="6652" width="11.85546875" customWidth="1"/>
    <col min="6653" max="6653" width="32.42578125" customWidth="1"/>
    <col min="6654" max="6654" width="13.5703125" customWidth="1"/>
    <col min="6655" max="6655" width="12.7109375" customWidth="1"/>
    <col min="6656" max="6656" width="7.28515625" customWidth="1"/>
    <col min="6657" max="6657" width="23.5703125" customWidth="1"/>
    <col min="6658" max="6658" width="26" customWidth="1"/>
    <col min="6907" max="6907" width="25.85546875" customWidth="1"/>
    <col min="6908" max="6908" width="11.85546875" customWidth="1"/>
    <col min="6909" max="6909" width="32.42578125" customWidth="1"/>
    <col min="6910" max="6910" width="13.5703125" customWidth="1"/>
    <col min="6911" max="6911" width="12.7109375" customWidth="1"/>
    <col min="6912" max="6912" width="7.28515625" customWidth="1"/>
    <col min="6913" max="6913" width="23.5703125" customWidth="1"/>
    <col min="6914" max="6914" width="26" customWidth="1"/>
    <col min="7163" max="7163" width="25.85546875" customWidth="1"/>
    <col min="7164" max="7164" width="11.85546875" customWidth="1"/>
    <col min="7165" max="7165" width="32.42578125" customWidth="1"/>
    <col min="7166" max="7166" width="13.5703125" customWidth="1"/>
    <col min="7167" max="7167" width="12.7109375" customWidth="1"/>
    <col min="7168" max="7168" width="7.28515625" customWidth="1"/>
    <col min="7169" max="7169" width="23.5703125" customWidth="1"/>
    <col min="7170" max="7170" width="26" customWidth="1"/>
    <col min="7419" max="7419" width="25.85546875" customWidth="1"/>
    <col min="7420" max="7420" width="11.85546875" customWidth="1"/>
    <col min="7421" max="7421" width="32.42578125" customWidth="1"/>
    <col min="7422" max="7422" width="13.5703125" customWidth="1"/>
    <col min="7423" max="7423" width="12.7109375" customWidth="1"/>
    <col min="7424" max="7424" width="7.28515625" customWidth="1"/>
    <col min="7425" max="7425" width="23.5703125" customWidth="1"/>
    <col min="7426" max="7426" width="26" customWidth="1"/>
    <col min="7675" max="7675" width="25.85546875" customWidth="1"/>
    <col min="7676" max="7676" width="11.85546875" customWidth="1"/>
    <col min="7677" max="7677" width="32.42578125" customWidth="1"/>
    <col min="7678" max="7678" width="13.5703125" customWidth="1"/>
    <col min="7679" max="7679" width="12.7109375" customWidth="1"/>
    <col min="7680" max="7680" width="7.28515625" customWidth="1"/>
    <col min="7681" max="7681" width="23.5703125" customWidth="1"/>
    <col min="7682" max="7682" width="26" customWidth="1"/>
    <col min="7931" max="7931" width="25.85546875" customWidth="1"/>
    <col min="7932" max="7932" width="11.85546875" customWidth="1"/>
    <col min="7933" max="7933" width="32.42578125" customWidth="1"/>
    <col min="7934" max="7934" width="13.5703125" customWidth="1"/>
    <col min="7935" max="7935" width="12.7109375" customWidth="1"/>
    <col min="7936" max="7936" width="7.28515625" customWidth="1"/>
    <col min="7937" max="7937" width="23.5703125" customWidth="1"/>
    <col min="7938" max="7938" width="26" customWidth="1"/>
    <col min="8187" max="8187" width="25.85546875" customWidth="1"/>
    <col min="8188" max="8188" width="11.85546875" customWidth="1"/>
    <col min="8189" max="8189" width="32.42578125" customWidth="1"/>
    <col min="8190" max="8190" width="13.5703125" customWidth="1"/>
    <col min="8191" max="8191" width="12.7109375" customWidth="1"/>
    <col min="8192" max="8192" width="7.28515625" customWidth="1"/>
    <col min="8193" max="8193" width="23.5703125" customWidth="1"/>
    <col min="8194" max="8194" width="26" customWidth="1"/>
    <col min="8443" max="8443" width="25.85546875" customWidth="1"/>
    <col min="8444" max="8444" width="11.85546875" customWidth="1"/>
    <col min="8445" max="8445" width="32.42578125" customWidth="1"/>
    <col min="8446" max="8446" width="13.5703125" customWidth="1"/>
    <col min="8447" max="8447" width="12.7109375" customWidth="1"/>
    <col min="8448" max="8448" width="7.28515625" customWidth="1"/>
    <col min="8449" max="8449" width="23.5703125" customWidth="1"/>
    <col min="8450" max="8450" width="26" customWidth="1"/>
    <col min="8699" max="8699" width="25.85546875" customWidth="1"/>
    <col min="8700" max="8700" width="11.85546875" customWidth="1"/>
    <col min="8701" max="8701" width="32.42578125" customWidth="1"/>
    <col min="8702" max="8702" width="13.5703125" customWidth="1"/>
    <col min="8703" max="8703" width="12.7109375" customWidth="1"/>
    <col min="8704" max="8704" width="7.28515625" customWidth="1"/>
    <col min="8705" max="8705" width="23.5703125" customWidth="1"/>
    <col min="8706" max="8706" width="26" customWidth="1"/>
    <col min="8955" max="8955" width="25.85546875" customWidth="1"/>
    <col min="8956" max="8956" width="11.85546875" customWidth="1"/>
    <col min="8957" max="8957" width="32.42578125" customWidth="1"/>
    <col min="8958" max="8958" width="13.5703125" customWidth="1"/>
    <col min="8959" max="8959" width="12.7109375" customWidth="1"/>
    <col min="8960" max="8960" width="7.28515625" customWidth="1"/>
    <col min="8961" max="8961" width="23.5703125" customWidth="1"/>
    <col min="8962" max="8962" width="26" customWidth="1"/>
    <col min="9211" max="9211" width="25.85546875" customWidth="1"/>
    <col min="9212" max="9212" width="11.85546875" customWidth="1"/>
    <col min="9213" max="9213" width="32.42578125" customWidth="1"/>
    <col min="9214" max="9214" width="13.5703125" customWidth="1"/>
    <col min="9215" max="9215" width="12.7109375" customWidth="1"/>
    <col min="9216" max="9216" width="7.28515625" customWidth="1"/>
    <col min="9217" max="9217" width="23.5703125" customWidth="1"/>
    <col min="9218" max="9218" width="26" customWidth="1"/>
    <col min="9467" max="9467" width="25.85546875" customWidth="1"/>
    <col min="9468" max="9468" width="11.85546875" customWidth="1"/>
    <col min="9469" max="9469" width="32.42578125" customWidth="1"/>
    <col min="9470" max="9470" width="13.5703125" customWidth="1"/>
    <col min="9471" max="9471" width="12.7109375" customWidth="1"/>
    <col min="9472" max="9472" width="7.28515625" customWidth="1"/>
    <col min="9473" max="9473" width="23.5703125" customWidth="1"/>
    <col min="9474" max="9474" width="26" customWidth="1"/>
    <col min="9723" max="9723" width="25.85546875" customWidth="1"/>
    <col min="9724" max="9724" width="11.85546875" customWidth="1"/>
    <col min="9725" max="9725" width="32.42578125" customWidth="1"/>
    <col min="9726" max="9726" width="13.5703125" customWidth="1"/>
    <col min="9727" max="9727" width="12.7109375" customWidth="1"/>
    <col min="9728" max="9728" width="7.28515625" customWidth="1"/>
    <col min="9729" max="9729" width="23.5703125" customWidth="1"/>
    <col min="9730" max="9730" width="26" customWidth="1"/>
    <col min="9979" max="9979" width="25.85546875" customWidth="1"/>
    <col min="9980" max="9980" width="11.85546875" customWidth="1"/>
    <col min="9981" max="9981" width="32.42578125" customWidth="1"/>
    <col min="9982" max="9982" width="13.5703125" customWidth="1"/>
    <col min="9983" max="9983" width="12.7109375" customWidth="1"/>
    <col min="9984" max="9984" width="7.28515625" customWidth="1"/>
    <col min="9985" max="9985" width="23.5703125" customWidth="1"/>
    <col min="9986" max="9986" width="26" customWidth="1"/>
    <col min="10235" max="10235" width="25.85546875" customWidth="1"/>
    <col min="10236" max="10236" width="11.85546875" customWidth="1"/>
    <col min="10237" max="10237" width="32.42578125" customWidth="1"/>
    <col min="10238" max="10238" width="13.5703125" customWidth="1"/>
    <col min="10239" max="10239" width="12.7109375" customWidth="1"/>
    <col min="10240" max="10240" width="7.28515625" customWidth="1"/>
    <col min="10241" max="10241" width="23.5703125" customWidth="1"/>
    <col min="10242" max="10242" width="26" customWidth="1"/>
    <col min="10491" max="10491" width="25.85546875" customWidth="1"/>
    <col min="10492" max="10492" width="11.85546875" customWidth="1"/>
    <col min="10493" max="10493" width="32.42578125" customWidth="1"/>
    <col min="10494" max="10494" width="13.5703125" customWidth="1"/>
    <col min="10495" max="10495" width="12.7109375" customWidth="1"/>
    <col min="10496" max="10496" width="7.28515625" customWidth="1"/>
    <col min="10497" max="10497" width="23.5703125" customWidth="1"/>
    <col min="10498" max="10498" width="26" customWidth="1"/>
    <col min="10747" max="10747" width="25.85546875" customWidth="1"/>
    <col min="10748" max="10748" width="11.85546875" customWidth="1"/>
    <col min="10749" max="10749" width="32.42578125" customWidth="1"/>
    <col min="10750" max="10750" width="13.5703125" customWidth="1"/>
    <col min="10751" max="10751" width="12.7109375" customWidth="1"/>
    <col min="10752" max="10752" width="7.28515625" customWidth="1"/>
    <col min="10753" max="10753" width="23.5703125" customWidth="1"/>
    <col min="10754" max="10754" width="26" customWidth="1"/>
    <col min="11003" max="11003" width="25.85546875" customWidth="1"/>
    <col min="11004" max="11004" width="11.85546875" customWidth="1"/>
    <col min="11005" max="11005" width="32.42578125" customWidth="1"/>
    <col min="11006" max="11006" width="13.5703125" customWidth="1"/>
    <col min="11007" max="11007" width="12.7109375" customWidth="1"/>
    <col min="11008" max="11008" width="7.28515625" customWidth="1"/>
    <col min="11009" max="11009" width="23.5703125" customWidth="1"/>
    <col min="11010" max="11010" width="26" customWidth="1"/>
    <col min="11259" max="11259" width="25.85546875" customWidth="1"/>
    <col min="11260" max="11260" width="11.85546875" customWidth="1"/>
    <col min="11261" max="11261" width="32.42578125" customWidth="1"/>
    <col min="11262" max="11262" width="13.5703125" customWidth="1"/>
    <col min="11263" max="11263" width="12.7109375" customWidth="1"/>
    <col min="11264" max="11264" width="7.28515625" customWidth="1"/>
    <col min="11265" max="11265" width="23.5703125" customWidth="1"/>
    <col min="11266" max="11266" width="26" customWidth="1"/>
    <col min="11515" max="11515" width="25.85546875" customWidth="1"/>
    <col min="11516" max="11516" width="11.85546875" customWidth="1"/>
    <col min="11517" max="11517" width="32.42578125" customWidth="1"/>
    <col min="11518" max="11518" width="13.5703125" customWidth="1"/>
    <col min="11519" max="11519" width="12.7109375" customWidth="1"/>
    <col min="11520" max="11520" width="7.28515625" customWidth="1"/>
    <col min="11521" max="11521" width="23.5703125" customWidth="1"/>
    <col min="11522" max="11522" width="26" customWidth="1"/>
    <col min="11771" max="11771" width="25.85546875" customWidth="1"/>
    <col min="11772" max="11772" width="11.85546875" customWidth="1"/>
    <col min="11773" max="11773" width="32.42578125" customWidth="1"/>
    <col min="11774" max="11774" width="13.5703125" customWidth="1"/>
    <col min="11775" max="11775" width="12.7109375" customWidth="1"/>
    <col min="11776" max="11776" width="7.28515625" customWidth="1"/>
    <col min="11777" max="11777" width="23.5703125" customWidth="1"/>
    <col min="11778" max="11778" width="26" customWidth="1"/>
    <col min="12027" max="12027" width="25.85546875" customWidth="1"/>
    <col min="12028" max="12028" width="11.85546875" customWidth="1"/>
    <col min="12029" max="12029" width="32.42578125" customWidth="1"/>
    <col min="12030" max="12030" width="13.5703125" customWidth="1"/>
    <col min="12031" max="12031" width="12.7109375" customWidth="1"/>
    <col min="12032" max="12032" width="7.28515625" customWidth="1"/>
    <col min="12033" max="12033" width="23.5703125" customWidth="1"/>
    <col min="12034" max="12034" width="26" customWidth="1"/>
    <col min="12283" max="12283" width="25.85546875" customWidth="1"/>
    <col min="12284" max="12284" width="11.85546875" customWidth="1"/>
    <col min="12285" max="12285" width="32.42578125" customWidth="1"/>
    <col min="12286" max="12286" width="13.5703125" customWidth="1"/>
    <col min="12287" max="12287" width="12.7109375" customWidth="1"/>
    <col min="12288" max="12288" width="7.28515625" customWidth="1"/>
    <col min="12289" max="12289" width="23.5703125" customWidth="1"/>
    <col min="12290" max="12290" width="26" customWidth="1"/>
    <col min="12539" max="12539" width="25.85546875" customWidth="1"/>
    <col min="12540" max="12540" width="11.85546875" customWidth="1"/>
    <col min="12541" max="12541" width="32.42578125" customWidth="1"/>
    <col min="12542" max="12542" width="13.5703125" customWidth="1"/>
    <col min="12543" max="12543" width="12.7109375" customWidth="1"/>
    <col min="12544" max="12544" width="7.28515625" customWidth="1"/>
    <col min="12545" max="12545" width="23.5703125" customWidth="1"/>
    <col min="12546" max="12546" width="26" customWidth="1"/>
    <col min="12795" max="12795" width="25.85546875" customWidth="1"/>
    <col min="12796" max="12796" width="11.85546875" customWidth="1"/>
    <col min="12797" max="12797" width="32.42578125" customWidth="1"/>
    <col min="12798" max="12798" width="13.5703125" customWidth="1"/>
    <col min="12799" max="12799" width="12.7109375" customWidth="1"/>
    <col min="12800" max="12800" width="7.28515625" customWidth="1"/>
    <col min="12801" max="12801" width="23.5703125" customWidth="1"/>
    <col min="12802" max="12802" width="26" customWidth="1"/>
    <col min="13051" max="13051" width="25.85546875" customWidth="1"/>
    <col min="13052" max="13052" width="11.85546875" customWidth="1"/>
    <col min="13053" max="13053" width="32.42578125" customWidth="1"/>
    <col min="13054" max="13054" width="13.5703125" customWidth="1"/>
    <col min="13055" max="13055" width="12.7109375" customWidth="1"/>
    <col min="13056" max="13056" width="7.28515625" customWidth="1"/>
    <col min="13057" max="13057" width="23.5703125" customWidth="1"/>
    <col min="13058" max="13058" width="26" customWidth="1"/>
    <col min="13307" max="13307" width="25.85546875" customWidth="1"/>
    <col min="13308" max="13308" width="11.85546875" customWidth="1"/>
    <col min="13309" max="13309" width="32.42578125" customWidth="1"/>
    <col min="13310" max="13310" width="13.5703125" customWidth="1"/>
    <col min="13311" max="13311" width="12.7109375" customWidth="1"/>
    <col min="13312" max="13312" width="7.28515625" customWidth="1"/>
    <col min="13313" max="13313" width="23.5703125" customWidth="1"/>
    <col min="13314" max="13314" width="26" customWidth="1"/>
    <col min="13563" max="13563" width="25.85546875" customWidth="1"/>
    <col min="13564" max="13564" width="11.85546875" customWidth="1"/>
    <col min="13565" max="13565" width="32.42578125" customWidth="1"/>
    <col min="13566" max="13566" width="13.5703125" customWidth="1"/>
    <col min="13567" max="13567" width="12.7109375" customWidth="1"/>
    <col min="13568" max="13568" width="7.28515625" customWidth="1"/>
    <col min="13569" max="13569" width="23.5703125" customWidth="1"/>
    <col min="13570" max="13570" width="26" customWidth="1"/>
    <col min="13819" max="13819" width="25.85546875" customWidth="1"/>
    <col min="13820" max="13820" width="11.85546875" customWidth="1"/>
    <col min="13821" max="13821" width="32.42578125" customWidth="1"/>
    <col min="13822" max="13822" width="13.5703125" customWidth="1"/>
    <col min="13823" max="13823" width="12.7109375" customWidth="1"/>
    <col min="13824" max="13824" width="7.28515625" customWidth="1"/>
    <col min="13825" max="13825" width="23.5703125" customWidth="1"/>
    <col min="13826" max="13826" width="26" customWidth="1"/>
    <col min="14075" max="14075" width="25.85546875" customWidth="1"/>
    <col min="14076" max="14076" width="11.85546875" customWidth="1"/>
    <col min="14077" max="14077" width="32.42578125" customWidth="1"/>
    <col min="14078" max="14078" width="13.5703125" customWidth="1"/>
    <col min="14079" max="14079" width="12.7109375" customWidth="1"/>
    <col min="14080" max="14080" width="7.28515625" customWidth="1"/>
    <col min="14081" max="14081" width="23.5703125" customWidth="1"/>
    <col min="14082" max="14082" width="26" customWidth="1"/>
    <col min="14331" max="14331" width="25.85546875" customWidth="1"/>
    <col min="14332" max="14332" width="11.85546875" customWidth="1"/>
    <col min="14333" max="14333" width="32.42578125" customWidth="1"/>
    <col min="14334" max="14334" width="13.5703125" customWidth="1"/>
    <col min="14335" max="14335" width="12.7109375" customWidth="1"/>
    <col min="14336" max="14336" width="7.28515625" customWidth="1"/>
    <col min="14337" max="14337" width="23.5703125" customWidth="1"/>
    <col min="14338" max="14338" width="26" customWidth="1"/>
    <col min="14587" max="14587" width="25.85546875" customWidth="1"/>
    <col min="14588" max="14588" width="11.85546875" customWidth="1"/>
    <col min="14589" max="14589" width="32.42578125" customWidth="1"/>
    <col min="14590" max="14590" width="13.5703125" customWidth="1"/>
    <col min="14591" max="14591" width="12.7109375" customWidth="1"/>
    <col min="14592" max="14592" width="7.28515625" customWidth="1"/>
    <col min="14593" max="14593" width="23.5703125" customWidth="1"/>
    <col min="14594" max="14594" width="26" customWidth="1"/>
    <col min="14843" max="14843" width="25.85546875" customWidth="1"/>
    <col min="14844" max="14844" width="11.85546875" customWidth="1"/>
    <col min="14845" max="14845" width="32.42578125" customWidth="1"/>
    <col min="14846" max="14846" width="13.5703125" customWidth="1"/>
    <col min="14847" max="14847" width="12.7109375" customWidth="1"/>
    <col min="14848" max="14848" width="7.28515625" customWidth="1"/>
    <col min="14849" max="14849" width="23.5703125" customWidth="1"/>
    <col min="14850" max="14850" width="26" customWidth="1"/>
    <col min="15099" max="15099" width="25.85546875" customWidth="1"/>
    <col min="15100" max="15100" width="11.85546875" customWidth="1"/>
    <col min="15101" max="15101" width="32.42578125" customWidth="1"/>
    <col min="15102" max="15102" width="13.5703125" customWidth="1"/>
    <col min="15103" max="15103" width="12.7109375" customWidth="1"/>
    <col min="15104" max="15104" width="7.28515625" customWidth="1"/>
    <col min="15105" max="15105" width="23.5703125" customWidth="1"/>
    <col min="15106" max="15106" width="26" customWidth="1"/>
    <col min="15355" max="15355" width="25.85546875" customWidth="1"/>
    <col min="15356" max="15356" width="11.85546875" customWidth="1"/>
    <col min="15357" max="15357" width="32.42578125" customWidth="1"/>
    <col min="15358" max="15358" width="13.5703125" customWidth="1"/>
    <col min="15359" max="15359" width="12.7109375" customWidth="1"/>
    <col min="15360" max="15360" width="7.28515625" customWidth="1"/>
    <col min="15361" max="15361" width="23.5703125" customWidth="1"/>
    <col min="15362" max="15362" width="26" customWidth="1"/>
    <col min="15611" max="15611" width="25.85546875" customWidth="1"/>
    <col min="15612" max="15612" width="11.85546875" customWidth="1"/>
    <col min="15613" max="15613" width="32.42578125" customWidth="1"/>
    <col min="15614" max="15614" width="13.5703125" customWidth="1"/>
    <col min="15615" max="15615" width="12.7109375" customWidth="1"/>
    <col min="15616" max="15616" width="7.28515625" customWidth="1"/>
    <col min="15617" max="15617" width="23.5703125" customWidth="1"/>
    <col min="15618" max="15618" width="26" customWidth="1"/>
    <col min="15867" max="15867" width="25.85546875" customWidth="1"/>
    <col min="15868" max="15868" width="11.85546875" customWidth="1"/>
    <col min="15869" max="15869" width="32.42578125" customWidth="1"/>
    <col min="15870" max="15870" width="13.5703125" customWidth="1"/>
    <col min="15871" max="15871" width="12.7109375" customWidth="1"/>
    <col min="15872" max="15872" width="7.28515625" customWidth="1"/>
    <col min="15873" max="15873" width="23.5703125" customWidth="1"/>
    <col min="15874" max="15874" width="26" customWidth="1"/>
    <col min="16123" max="16123" width="25.85546875" customWidth="1"/>
    <col min="16124" max="16124" width="11.85546875" customWidth="1"/>
    <col min="16125" max="16125" width="32.42578125" customWidth="1"/>
    <col min="16126" max="16126" width="13.5703125" customWidth="1"/>
    <col min="16127" max="16127" width="12.7109375" customWidth="1"/>
    <col min="16128" max="16128" width="7.28515625" customWidth="1"/>
    <col min="16129" max="16129" width="23.5703125" customWidth="1"/>
    <col min="16130" max="16130" width="26" customWidth="1"/>
  </cols>
  <sheetData>
    <row r="1" spans="1:8" ht="27" customHeight="1" x14ac:dyDescent="0.25">
      <c r="A1" s="29"/>
      <c r="B1" s="22" t="s">
        <v>68</v>
      </c>
      <c r="C1" s="22" t="s">
        <v>69</v>
      </c>
      <c r="D1" s="22"/>
      <c r="E1" s="96" t="s">
        <v>70</v>
      </c>
      <c r="F1" s="33" t="s">
        <v>71</v>
      </c>
      <c r="G1" s="34"/>
    </row>
    <row r="2" spans="1:8" ht="24.75" customHeight="1" x14ac:dyDescent="0.25">
      <c r="A2" s="49" t="s">
        <v>73</v>
      </c>
      <c r="B2" s="26">
        <v>682</v>
      </c>
      <c r="C2" s="25" t="s">
        <v>104</v>
      </c>
      <c r="D2" s="54" t="s">
        <v>114</v>
      </c>
      <c r="E2" s="61">
        <v>16506.46</v>
      </c>
      <c r="F2" s="46">
        <v>39114</v>
      </c>
      <c r="G2" s="35" t="s">
        <v>88</v>
      </c>
      <c r="H2" s="32"/>
    </row>
    <row r="3" spans="1:8" ht="24.75" customHeight="1" x14ac:dyDescent="0.25">
      <c r="A3" s="49" t="s">
        <v>73</v>
      </c>
      <c r="B3" s="26" t="s">
        <v>72</v>
      </c>
      <c r="C3" s="48" t="s">
        <v>145</v>
      </c>
      <c r="D3" s="54" t="s">
        <v>63</v>
      </c>
      <c r="E3" s="61">
        <v>88.25</v>
      </c>
      <c r="F3" s="46">
        <v>391136</v>
      </c>
      <c r="G3" s="35" t="s">
        <v>88</v>
      </c>
      <c r="H3" s="32"/>
    </row>
    <row r="4" spans="1:8" ht="24.75" customHeight="1" x14ac:dyDescent="0.25">
      <c r="A4" s="49" t="s">
        <v>73</v>
      </c>
      <c r="B4" s="26" t="s">
        <v>72</v>
      </c>
      <c r="C4" s="48" t="s">
        <v>145</v>
      </c>
      <c r="D4" s="54" t="s">
        <v>63</v>
      </c>
      <c r="E4" s="61">
        <v>273.57</v>
      </c>
      <c r="F4" s="46">
        <v>391136</v>
      </c>
      <c r="G4" s="35" t="s">
        <v>88</v>
      </c>
      <c r="H4" s="32"/>
    </row>
    <row r="5" spans="1:8" ht="24.75" customHeight="1" x14ac:dyDescent="0.25">
      <c r="A5" s="49" t="s">
        <v>73</v>
      </c>
      <c r="B5" s="26" t="s">
        <v>72</v>
      </c>
      <c r="C5" s="48" t="s">
        <v>145</v>
      </c>
      <c r="D5" s="54" t="s">
        <v>63</v>
      </c>
      <c r="E5" s="61">
        <v>214.59</v>
      </c>
      <c r="F5" s="46">
        <v>391136</v>
      </c>
      <c r="G5" s="35" t="s">
        <v>88</v>
      </c>
      <c r="H5" s="32"/>
    </row>
    <row r="6" spans="1:8" ht="24.75" customHeight="1" x14ac:dyDescent="0.25">
      <c r="A6" s="49" t="s">
        <v>73</v>
      </c>
      <c r="B6" s="26" t="s">
        <v>72</v>
      </c>
      <c r="C6" s="48" t="s">
        <v>145</v>
      </c>
      <c r="D6" s="54" t="s">
        <v>63</v>
      </c>
      <c r="E6" s="61">
        <v>665.22</v>
      </c>
      <c r="F6" s="46">
        <v>391136</v>
      </c>
      <c r="G6" s="35" t="s">
        <v>88</v>
      </c>
      <c r="H6" s="32"/>
    </row>
    <row r="7" spans="1:8" ht="24.75" customHeight="1" x14ac:dyDescent="0.25">
      <c r="A7" s="49" t="s">
        <v>73</v>
      </c>
      <c r="B7" s="26" t="s">
        <v>72</v>
      </c>
      <c r="C7" s="48" t="s">
        <v>145</v>
      </c>
      <c r="D7" s="54" t="s">
        <v>63</v>
      </c>
      <c r="E7" s="61">
        <v>263.82</v>
      </c>
      <c r="F7" s="46" t="s">
        <v>252</v>
      </c>
      <c r="G7" s="35" t="s">
        <v>88</v>
      </c>
      <c r="H7" s="32"/>
    </row>
    <row r="8" spans="1:8" ht="24.75" customHeight="1" x14ac:dyDescent="0.25">
      <c r="A8" s="49" t="s">
        <v>73</v>
      </c>
      <c r="B8" s="26" t="s">
        <v>72</v>
      </c>
      <c r="C8" s="48" t="s">
        <v>145</v>
      </c>
      <c r="D8" s="54" t="s">
        <v>63</v>
      </c>
      <c r="E8" s="61">
        <v>817.84</v>
      </c>
      <c r="F8" s="46" t="s">
        <v>252</v>
      </c>
      <c r="G8" s="35" t="s">
        <v>88</v>
      </c>
      <c r="H8" s="32"/>
    </row>
    <row r="9" spans="1:8" ht="23.25" customHeight="1" x14ac:dyDescent="0.25">
      <c r="A9" s="49" t="s">
        <v>73</v>
      </c>
      <c r="B9" s="26">
        <v>127</v>
      </c>
      <c r="C9" s="48" t="s">
        <v>154</v>
      </c>
      <c r="D9" s="54" t="s">
        <v>155</v>
      </c>
      <c r="E9" s="61">
        <v>19296.28</v>
      </c>
      <c r="F9" s="46">
        <v>39114</v>
      </c>
      <c r="G9" s="35" t="s">
        <v>88</v>
      </c>
      <c r="H9" s="32"/>
    </row>
    <row r="10" spans="1:8" ht="23.25" customHeight="1" x14ac:dyDescent="0.25">
      <c r="A10" s="49" t="s">
        <v>73</v>
      </c>
      <c r="B10" s="26" t="s">
        <v>72</v>
      </c>
      <c r="C10" s="48" t="s">
        <v>145</v>
      </c>
      <c r="D10" s="54" t="s">
        <v>63</v>
      </c>
      <c r="E10" s="61">
        <v>52.95</v>
      </c>
      <c r="F10" s="46">
        <v>391136</v>
      </c>
      <c r="G10" s="35" t="s">
        <v>88</v>
      </c>
      <c r="H10" s="32"/>
    </row>
    <row r="11" spans="1:8" ht="23.25" customHeight="1" x14ac:dyDescent="0.25">
      <c r="A11" s="49" t="s">
        <v>73</v>
      </c>
      <c r="B11" s="26" t="s">
        <v>72</v>
      </c>
      <c r="C11" s="48" t="s">
        <v>145</v>
      </c>
      <c r="D11" s="54" t="s">
        <v>63</v>
      </c>
      <c r="E11" s="61">
        <v>164.15</v>
      </c>
      <c r="F11" s="46">
        <v>391136</v>
      </c>
      <c r="G11" s="35" t="s">
        <v>88</v>
      </c>
      <c r="H11" s="32"/>
    </row>
    <row r="12" spans="1:8" ht="23.25" customHeight="1" x14ac:dyDescent="0.25">
      <c r="A12" s="49" t="s">
        <v>73</v>
      </c>
      <c r="B12" s="26" t="s">
        <v>72</v>
      </c>
      <c r="C12" s="48" t="s">
        <v>145</v>
      </c>
      <c r="D12" s="54" t="s">
        <v>63</v>
      </c>
      <c r="E12" s="61">
        <v>223.88</v>
      </c>
      <c r="F12" s="46">
        <v>391136</v>
      </c>
      <c r="G12" s="35" t="s">
        <v>88</v>
      </c>
      <c r="H12" s="32"/>
    </row>
    <row r="13" spans="1:8" ht="23.25" customHeight="1" x14ac:dyDescent="0.25">
      <c r="A13" s="49" t="s">
        <v>73</v>
      </c>
      <c r="B13" s="26" t="s">
        <v>72</v>
      </c>
      <c r="C13" s="48" t="s">
        <v>145</v>
      </c>
      <c r="D13" s="54" t="s">
        <v>63</v>
      </c>
      <c r="E13" s="61">
        <v>694.01</v>
      </c>
      <c r="F13" s="46">
        <v>391136</v>
      </c>
      <c r="G13" s="35" t="s">
        <v>88</v>
      </c>
      <c r="H13" s="32"/>
    </row>
    <row r="14" spans="1:8" ht="23.25" customHeight="1" x14ac:dyDescent="0.25">
      <c r="A14" s="49" t="s">
        <v>73</v>
      </c>
      <c r="B14" s="26" t="s">
        <v>72</v>
      </c>
      <c r="C14" s="48" t="s">
        <v>145</v>
      </c>
      <c r="D14" s="54" t="s">
        <v>63</v>
      </c>
      <c r="E14" s="61">
        <v>308.41000000000003</v>
      </c>
      <c r="F14" s="46" t="s">
        <v>252</v>
      </c>
      <c r="G14" s="35" t="s">
        <v>88</v>
      </c>
      <c r="H14" s="32"/>
    </row>
    <row r="15" spans="1:8" ht="23.25" customHeight="1" x14ac:dyDescent="0.25">
      <c r="A15" s="49" t="s">
        <v>73</v>
      </c>
      <c r="B15" s="26" t="s">
        <v>72</v>
      </c>
      <c r="C15" s="48" t="s">
        <v>145</v>
      </c>
      <c r="D15" s="54" t="s">
        <v>63</v>
      </c>
      <c r="E15" s="61">
        <v>956.07</v>
      </c>
      <c r="F15" s="46" t="s">
        <v>252</v>
      </c>
      <c r="G15" s="35" t="s">
        <v>88</v>
      </c>
      <c r="H15" s="32"/>
    </row>
    <row r="16" spans="1:8" ht="23.25" customHeight="1" x14ac:dyDescent="0.25">
      <c r="A16" s="49" t="s">
        <v>79</v>
      </c>
      <c r="B16" s="26">
        <v>35</v>
      </c>
      <c r="C16" s="25" t="s">
        <v>200</v>
      </c>
      <c r="D16" s="54" t="s">
        <v>199</v>
      </c>
      <c r="E16" s="62">
        <v>14916.18</v>
      </c>
      <c r="F16" s="46">
        <v>39114</v>
      </c>
      <c r="G16" s="35" t="s">
        <v>88</v>
      </c>
      <c r="H16" s="32"/>
    </row>
    <row r="17" spans="1:9" ht="23.25" customHeight="1" x14ac:dyDescent="0.25">
      <c r="A17" s="49" t="s">
        <v>79</v>
      </c>
      <c r="B17" s="26" t="s">
        <v>72</v>
      </c>
      <c r="C17" s="48" t="s">
        <v>145</v>
      </c>
      <c r="D17" s="54" t="s">
        <v>63</v>
      </c>
      <c r="E17" s="62">
        <v>59.6</v>
      </c>
      <c r="F17" s="46">
        <v>391136</v>
      </c>
      <c r="G17" s="35" t="s">
        <v>88</v>
      </c>
      <c r="H17" s="32"/>
    </row>
    <row r="18" spans="1:9" ht="23.25" customHeight="1" x14ac:dyDescent="0.25">
      <c r="A18" s="49" t="s">
        <v>79</v>
      </c>
      <c r="B18" s="26" t="s">
        <v>72</v>
      </c>
      <c r="C18" s="48" t="s">
        <v>145</v>
      </c>
      <c r="D18" s="54" t="s">
        <v>63</v>
      </c>
      <c r="E18" s="62">
        <v>184.76</v>
      </c>
      <c r="F18" s="46">
        <v>391136</v>
      </c>
      <c r="G18" s="35" t="s">
        <v>88</v>
      </c>
      <c r="H18" s="32"/>
    </row>
    <row r="19" spans="1:9" ht="23.25" customHeight="1" x14ac:dyDescent="0.25">
      <c r="A19" s="49" t="s">
        <v>79</v>
      </c>
      <c r="B19" s="26" t="s">
        <v>72</v>
      </c>
      <c r="C19" s="48" t="s">
        <v>145</v>
      </c>
      <c r="D19" s="54" t="s">
        <v>63</v>
      </c>
      <c r="E19" s="62">
        <v>178.8</v>
      </c>
      <c r="F19" s="46">
        <v>391136</v>
      </c>
      <c r="G19" s="35" t="s">
        <v>88</v>
      </c>
      <c r="H19" s="32"/>
    </row>
    <row r="20" spans="1:9" ht="23.25" customHeight="1" x14ac:dyDescent="0.25">
      <c r="A20" s="49" t="s">
        <v>79</v>
      </c>
      <c r="B20" s="26" t="s">
        <v>72</v>
      </c>
      <c r="C20" s="48" t="s">
        <v>145</v>
      </c>
      <c r="D20" s="54" t="s">
        <v>63</v>
      </c>
      <c r="E20" s="62">
        <v>554.29</v>
      </c>
      <c r="F20" s="46">
        <v>391136</v>
      </c>
      <c r="G20" s="35" t="s">
        <v>88</v>
      </c>
      <c r="H20" s="32"/>
    </row>
    <row r="21" spans="1:9" ht="23.25" customHeight="1" x14ac:dyDescent="0.25">
      <c r="A21" s="49" t="s">
        <v>79</v>
      </c>
      <c r="B21" s="26" t="s">
        <v>72</v>
      </c>
      <c r="C21" s="48" t="s">
        <v>145</v>
      </c>
      <c r="D21" s="54" t="s">
        <v>63</v>
      </c>
      <c r="E21" s="62">
        <v>238.4</v>
      </c>
      <c r="F21" s="46" t="s">
        <v>252</v>
      </c>
      <c r="G21" s="35" t="s">
        <v>88</v>
      </c>
      <c r="H21" s="32"/>
    </row>
    <row r="22" spans="1:9" ht="23.25" customHeight="1" x14ac:dyDescent="0.25">
      <c r="A22" s="49" t="s">
        <v>79</v>
      </c>
      <c r="B22" s="26" t="s">
        <v>72</v>
      </c>
      <c r="C22" s="48" t="s">
        <v>145</v>
      </c>
      <c r="D22" s="54" t="s">
        <v>63</v>
      </c>
      <c r="E22" s="62">
        <v>739.06</v>
      </c>
      <c r="F22" s="46" t="s">
        <v>252</v>
      </c>
      <c r="G22" s="35" t="s">
        <v>88</v>
      </c>
      <c r="H22" s="32"/>
    </row>
    <row r="23" spans="1:9" ht="23.25" customHeight="1" x14ac:dyDescent="0.25">
      <c r="A23" s="49" t="s">
        <v>79</v>
      </c>
      <c r="B23" s="26">
        <v>37</v>
      </c>
      <c r="C23" s="25" t="s">
        <v>200</v>
      </c>
      <c r="D23" s="54" t="s">
        <v>199</v>
      </c>
      <c r="E23" s="62">
        <v>2632.49</v>
      </c>
      <c r="F23" s="46">
        <v>39114</v>
      </c>
      <c r="G23" s="35" t="s">
        <v>88</v>
      </c>
      <c r="H23" s="32"/>
    </row>
    <row r="24" spans="1:9" ht="23.25" customHeight="1" x14ac:dyDescent="0.25">
      <c r="A24" s="49" t="s">
        <v>79</v>
      </c>
      <c r="B24" s="26" t="s">
        <v>72</v>
      </c>
      <c r="C24" s="48" t="s">
        <v>145</v>
      </c>
      <c r="D24" s="54" t="s">
        <v>63</v>
      </c>
      <c r="E24" s="62">
        <v>21.04</v>
      </c>
      <c r="F24" s="46">
        <v>391136</v>
      </c>
      <c r="G24" s="35" t="s">
        <v>88</v>
      </c>
      <c r="H24" s="32"/>
    </row>
    <row r="25" spans="1:9" ht="23.25" customHeight="1" x14ac:dyDescent="0.25">
      <c r="A25" s="49" t="s">
        <v>79</v>
      </c>
      <c r="B25" s="26" t="s">
        <v>72</v>
      </c>
      <c r="C25" s="48" t="s">
        <v>145</v>
      </c>
      <c r="D25" s="54" t="s">
        <v>63</v>
      </c>
      <c r="E25" s="62">
        <v>65.23</v>
      </c>
      <c r="F25" s="46">
        <v>391136</v>
      </c>
      <c r="G25" s="35" t="s">
        <v>88</v>
      </c>
      <c r="H25" s="32"/>
    </row>
    <row r="26" spans="1:9" ht="23.25" customHeight="1" x14ac:dyDescent="0.25">
      <c r="A26" s="49" t="s">
        <v>79</v>
      </c>
      <c r="B26" s="26" t="s">
        <v>72</v>
      </c>
      <c r="C26" s="48" t="s">
        <v>145</v>
      </c>
      <c r="D26" s="54" t="s">
        <v>63</v>
      </c>
      <c r="E26" s="62">
        <v>21.04</v>
      </c>
      <c r="F26" s="46">
        <v>391136</v>
      </c>
      <c r="G26" s="35" t="s">
        <v>88</v>
      </c>
      <c r="H26" s="32"/>
    </row>
    <row r="27" spans="1:9" ht="23.25" customHeight="1" x14ac:dyDescent="0.25">
      <c r="A27" s="49" t="s">
        <v>79</v>
      </c>
      <c r="B27" s="26" t="s">
        <v>72</v>
      </c>
      <c r="C27" s="48" t="s">
        <v>145</v>
      </c>
      <c r="D27" s="54" t="s">
        <v>63</v>
      </c>
      <c r="E27" s="62">
        <v>65.23</v>
      </c>
      <c r="F27" s="46">
        <v>391136</v>
      </c>
      <c r="G27" s="35" t="s">
        <v>88</v>
      </c>
      <c r="H27" s="32"/>
    </row>
    <row r="28" spans="1:9" ht="23.25" customHeight="1" x14ac:dyDescent="0.25">
      <c r="A28" s="49" t="s">
        <v>79</v>
      </c>
      <c r="B28" s="26" t="s">
        <v>72</v>
      </c>
      <c r="C28" s="48" t="s">
        <v>145</v>
      </c>
      <c r="D28" s="54" t="s">
        <v>63</v>
      </c>
      <c r="E28" s="62">
        <v>42.08</v>
      </c>
      <c r="F28" s="46" t="s">
        <v>252</v>
      </c>
      <c r="G28" s="35" t="s">
        <v>88</v>
      </c>
      <c r="H28" s="32"/>
    </row>
    <row r="29" spans="1:9" ht="23.25" customHeight="1" x14ac:dyDescent="0.25">
      <c r="A29" s="49" t="s">
        <v>79</v>
      </c>
      <c r="B29" s="26" t="s">
        <v>72</v>
      </c>
      <c r="C29" s="48" t="s">
        <v>145</v>
      </c>
      <c r="D29" s="54" t="s">
        <v>63</v>
      </c>
      <c r="E29" s="62">
        <v>130.43</v>
      </c>
      <c r="F29" s="46" t="s">
        <v>252</v>
      </c>
      <c r="G29" s="35" t="s">
        <v>88</v>
      </c>
      <c r="H29" s="32"/>
    </row>
    <row r="30" spans="1:9" ht="23.25" customHeight="1" x14ac:dyDescent="0.25">
      <c r="A30" s="49" t="s">
        <v>80</v>
      </c>
      <c r="B30" s="26">
        <v>5661</v>
      </c>
      <c r="C30" s="48" t="s">
        <v>81</v>
      </c>
      <c r="D30" s="55" t="s">
        <v>115</v>
      </c>
      <c r="E30" s="62">
        <v>10461.09</v>
      </c>
      <c r="F30" s="46">
        <v>39114</v>
      </c>
      <c r="G30" s="35" t="s">
        <v>88</v>
      </c>
      <c r="H30" s="32"/>
      <c r="I30" s="32"/>
    </row>
    <row r="31" spans="1:9" ht="23.25" customHeight="1" x14ac:dyDescent="0.25">
      <c r="A31" s="49" t="s">
        <v>80</v>
      </c>
      <c r="B31" s="26" t="s">
        <v>72</v>
      </c>
      <c r="C31" s="48" t="s">
        <v>145</v>
      </c>
      <c r="D31" s="54" t="s">
        <v>63</v>
      </c>
      <c r="E31" s="62">
        <v>83.6</v>
      </c>
      <c r="F31" s="46">
        <v>391136</v>
      </c>
      <c r="G31" s="35" t="s">
        <v>88</v>
      </c>
      <c r="H31" s="32"/>
      <c r="I31" s="32"/>
    </row>
    <row r="32" spans="1:9" ht="23.25" customHeight="1" x14ac:dyDescent="0.25">
      <c r="A32" s="49" t="s">
        <v>80</v>
      </c>
      <c r="B32" s="26" t="s">
        <v>72</v>
      </c>
      <c r="C32" s="48" t="s">
        <v>145</v>
      </c>
      <c r="D32" s="54" t="s">
        <v>63</v>
      </c>
      <c r="E32" s="62">
        <v>259.16000000000003</v>
      </c>
      <c r="F32" s="46">
        <v>391136</v>
      </c>
      <c r="G32" s="35" t="s">
        <v>88</v>
      </c>
      <c r="H32" s="32"/>
      <c r="I32" s="32"/>
    </row>
    <row r="33" spans="1:9" ht="23.25" customHeight="1" x14ac:dyDescent="0.25">
      <c r="A33" s="49" t="s">
        <v>80</v>
      </c>
      <c r="B33" s="26" t="s">
        <v>72</v>
      </c>
      <c r="C33" s="48" t="s">
        <v>145</v>
      </c>
      <c r="D33" s="54" t="s">
        <v>63</v>
      </c>
      <c r="E33" s="62">
        <v>83.6</v>
      </c>
      <c r="F33" s="46">
        <v>391136</v>
      </c>
      <c r="G33" s="35" t="s">
        <v>88</v>
      </c>
      <c r="H33" s="32"/>
      <c r="I33" s="32"/>
    </row>
    <row r="34" spans="1:9" ht="23.25" customHeight="1" x14ac:dyDescent="0.25">
      <c r="A34" s="49" t="s">
        <v>80</v>
      </c>
      <c r="B34" s="26" t="s">
        <v>72</v>
      </c>
      <c r="C34" s="48" t="s">
        <v>145</v>
      </c>
      <c r="D34" s="54" t="s">
        <v>63</v>
      </c>
      <c r="E34" s="62">
        <v>259.16000000000003</v>
      </c>
      <c r="F34" s="46">
        <v>391136</v>
      </c>
      <c r="G34" s="35" t="s">
        <v>88</v>
      </c>
      <c r="H34" s="32"/>
      <c r="I34" s="32"/>
    </row>
    <row r="35" spans="1:9" ht="23.25" customHeight="1" x14ac:dyDescent="0.25">
      <c r="A35" s="49" t="s">
        <v>80</v>
      </c>
      <c r="B35" s="26" t="s">
        <v>72</v>
      </c>
      <c r="C35" s="48" t="s">
        <v>145</v>
      </c>
      <c r="D35" s="54" t="s">
        <v>63</v>
      </c>
      <c r="E35" s="62">
        <v>167.2</v>
      </c>
      <c r="F35" s="46" t="s">
        <v>252</v>
      </c>
      <c r="G35" s="35" t="s">
        <v>88</v>
      </c>
      <c r="H35" s="32"/>
      <c r="I35" s="32"/>
    </row>
    <row r="36" spans="1:9" ht="23.25" customHeight="1" x14ac:dyDescent="0.25">
      <c r="A36" s="49" t="s">
        <v>80</v>
      </c>
      <c r="B36" s="26" t="s">
        <v>72</v>
      </c>
      <c r="C36" s="48" t="s">
        <v>145</v>
      </c>
      <c r="D36" s="54" t="s">
        <v>63</v>
      </c>
      <c r="E36" s="62">
        <v>518.32000000000005</v>
      </c>
      <c r="F36" s="46" t="s">
        <v>252</v>
      </c>
      <c r="G36" s="35" t="s">
        <v>88</v>
      </c>
      <c r="H36" s="32"/>
      <c r="I36" s="32"/>
    </row>
    <row r="37" spans="1:9" ht="23.25" customHeight="1" x14ac:dyDescent="0.25">
      <c r="A37" s="49" t="s">
        <v>80</v>
      </c>
      <c r="B37" s="26">
        <v>5662</v>
      </c>
      <c r="C37" s="48" t="s">
        <v>81</v>
      </c>
      <c r="D37" s="55" t="s">
        <v>115</v>
      </c>
      <c r="E37" s="62">
        <v>591.48</v>
      </c>
      <c r="F37" s="46">
        <v>39114</v>
      </c>
      <c r="G37" s="35" t="s">
        <v>88</v>
      </c>
      <c r="H37" s="32"/>
      <c r="I37" s="32"/>
    </row>
    <row r="38" spans="1:9" ht="23.25" customHeight="1" x14ac:dyDescent="0.25">
      <c r="A38" s="49" t="s">
        <v>80</v>
      </c>
      <c r="B38" s="26" t="s">
        <v>72</v>
      </c>
      <c r="C38" s="48" t="s">
        <v>145</v>
      </c>
      <c r="D38" s="54" t="s">
        <v>63</v>
      </c>
      <c r="E38" s="62">
        <v>3.55</v>
      </c>
      <c r="F38" s="46">
        <v>391136</v>
      </c>
      <c r="G38" s="35" t="s">
        <v>88</v>
      </c>
      <c r="H38" s="32"/>
      <c r="I38" s="32"/>
    </row>
    <row r="39" spans="1:9" ht="23.25" customHeight="1" x14ac:dyDescent="0.25">
      <c r="A39" s="49" t="s">
        <v>80</v>
      </c>
      <c r="B39" s="26" t="s">
        <v>72</v>
      </c>
      <c r="C39" s="48" t="s">
        <v>145</v>
      </c>
      <c r="D39" s="54" t="s">
        <v>63</v>
      </c>
      <c r="E39" s="62">
        <v>10.99</v>
      </c>
      <c r="F39" s="46">
        <v>391136</v>
      </c>
      <c r="G39" s="35" t="s">
        <v>88</v>
      </c>
      <c r="H39" s="32"/>
      <c r="I39" s="32"/>
    </row>
    <row r="40" spans="1:9" ht="23.25" customHeight="1" x14ac:dyDescent="0.25">
      <c r="A40" s="49" t="s">
        <v>80</v>
      </c>
      <c r="B40" s="26" t="s">
        <v>72</v>
      </c>
      <c r="C40" s="48" t="s">
        <v>145</v>
      </c>
      <c r="D40" s="54" t="s">
        <v>63</v>
      </c>
      <c r="E40" s="62">
        <v>3.55</v>
      </c>
      <c r="F40" s="46">
        <v>391136</v>
      </c>
      <c r="G40" s="35" t="s">
        <v>88</v>
      </c>
      <c r="H40" s="32"/>
      <c r="I40" s="32"/>
    </row>
    <row r="41" spans="1:9" ht="23.25" customHeight="1" x14ac:dyDescent="0.25">
      <c r="A41" s="49" t="s">
        <v>80</v>
      </c>
      <c r="B41" s="26" t="s">
        <v>72</v>
      </c>
      <c r="C41" s="48" t="s">
        <v>145</v>
      </c>
      <c r="D41" s="54" t="s">
        <v>63</v>
      </c>
      <c r="E41" s="62">
        <v>10.99</v>
      </c>
      <c r="F41" s="46">
        <v>391136</v>
      </c>
      <c r="G41" s="35" t="s">
        <v>88</v>
      </c>
      <c r="H41" s="32"/>
      <c r="I41" s="32"/>
    </row>
    <row r="42" spans="1:9" ht="23.25" customHeight="1" x14ac:dyDescent="0.25">
      <c r="A42" s="49" t="s">
        <v>80</v>
      </c>
      <c r="B42" s="26" t="s">
        <v>72</v>
      </c>
      <c r="C42" s="48" t="s">
        <v>145</v>
      </c>
      <c r="D42" s="54" t="s">
        <v>63</v>
      </c>
      <c r="E42" s="62">
        <v>9.4499999999999993</v>
      </c>
      <c r="F42" s="46" t="s">
        <v>252</v>
      </c>
      <c r="G42" s="35" t="s">
        <v>88</v>
      </c>
      <c r="H42" s="32"/>
      <c r="I42" s="32"/>
    </row>
    <row r="43" spans="1:9" ht="23.25" customHeight="1" x14ac:dyDescent="0.25">
      <c r="A43" s="49" t="s">
        <v>80</v>
      </c>
      <c r="B43" s="26" t="s">
        <v>72</v>
      </c>
      <c r="C43" s="48" t="s">
        <v>145</v>
      </c>
      <c r="D43" s="54" t="s">
        <v>63</v>
      </c>
      <c r="E43" s="62">
        <v>29.31</v>
      </c>
      <c r="F43" s="46" t="s">
        <v>252</v>
      </c>
      <c r="G43" s="35" t="s">
        <v>88</v>
      </c>
      <c r="H43" s="32"/>
      <c r="I43" s="32"/>
    </row>
    <row r="44" spans="1:9" ht="23.25" customHeight="1" x14ac:dyDescent="0.25">
      <c r="A44" s="49" t="s">
        <v>80</v>
      </c>
      <c r="B44" s="26">
        <v>5677</v>
      </c>
      <c r="C44" s="48" t="s">
        <v>81</v>
      </c>
      <c r="D44" s="55" t="s">
        <v>115</v>
      </c>
      <c r="E44" s="62">
        <v>5218.0600000000004</v>
      </c>
      <c r="F44" s="46">
        <v>39118</v>
      </c>
      <c r="G44" s="35" t="s">
        <v>88</v>
      </c>
      <c r="H44" s="32"/>
      <c r="I44" s="32"/>
    </row>
    <row r="45" spans="1:9" ht="23.25" customHeight="1" x14ac:dyDescent="0.25">
      <c r="A45" s="49" t="s">
        <v>80</v>
      </c>
      <c r="B45" s="26" t="s">
        <v>72</v>
      </c>
      <c r="C45" s="48" t="s">
        <v>145</v>
      </c>
      <c r="D45" s="54" t="s">
        <v>63</v>
      </c>
      <c r="E45" s="62">
        <v>83.4</v>
      </c>
      <c r="F45" s="46" t="s">
        <v>252</v>
      </c>
      <c r="G45" s="35" t="s">
        <v>88</v>
      </c>
      <c r="H45" s="32"/>
      <c r="I45" s="32"/>
    </row>
    <row r="46" spans="1:9" ht="23.25" customHeight="1" x14ac:dyDescent="0.25">
      <c r="A46" s="49" t="s">
        <v>80</v>
      </c>
      <c r="B46" s="26" t="s">
        <v>72</v>
      </c>
      <c r="C46" s="48" t="s">
        <v>145</v>
      </c>
      <c r="D46" s="54" t="s">
        <v>63</v>
      </c>
      <c r="E46" s="62">
        <v>258.54000000000002</v>
      </c>
      <c r="F46" s="46" t="s">
        <v>252</v>
      </c>
      <c r="G46" s="35" t="s">
        <v>88</v>
      </c>
      <c r="H46" s="32"/>
      <c r="I46" s="32"/>
    </row>
    <row r="47" spans="1:9" ht="23.25" customHeight="1" x14ac:dyDescent="0.25">
      <c r="A47" s="27" t="s">
        <v>83</v>
      </c>
      <c r="B47" s="26">
        <v>224</v>
      </c>
      <c r="C47" s="48" t="s">
        <v>153</v>
      </c>
      <c r="D47" s="55" t="s">
        <v>146</v>
      </c>
      <c r="E47" s="61">
        <v>11491.53</v>
      </c>
      <c r="F47" s="46">
        <v>39114</v>
      </c>
      <c r="G47" s="35" t="s">
        <v>88</v>
      </c>
    </row>
    <row r="48" spans="1:9" ht="27" customHeight="1" x14ac:dyDescent="0.25">
      <c r="A48" s="27" t="s">
        <v>83</v>
      </c>
      <c r="B48" s="26">
        <v>225</v>
      </c>
      <c r="C48" s="48" t="s">
        <v>153</v>
      </c>
      <c r="D48" s="55" t="s">
        <v>146</v>
      </c>
      <c r="E48" s="61">
        <v>3725.19</v>
      </c>
      <c r="F48" s="46">
        <v>39114</v>
      </c>
      <c r="G48" s="35" t="s">
        <v>88</v>
      </c>
    </row>
    <row r="49" spans="1:11" ht="27" customHeight="1" x14ac:dyDescent="0.25">
      <c r="A49" s="27" t="s">
        <v>103</v>
      </c>
      <c r="B49" s="26">
        <v>1723</v>
      </c>
      <c r="C49" s="48" t="s">
        <v>214</v>
      </c>
      <c r="D49" s="55" t="s">
        <v>215</v>
      </c>
      <c r="E49" s="61">
        <v>2000</v>
      </c>
      <c r="F49" s="46">
        <v>39114</v>
      </c>
      <c r="G49" s="35" t="s">
        <v>88</v>
      </c>
    </row>
    <row r="50" spans="1:11" ht="23.25" customHeight="1" x14ac:dyDescent="0.25">
      <c r="A50" s="27" t="s">
        <v>94</v>
      </c>
      <c r="B50" s="26">
        <v>56</v>
      </c>
      <c r="C50" s="48" t="s">
        <v>185</v>
      </c>
      <c r="D50" s="55" t="s">
        <v>186</v>
      </c>
      <c r="E50" s="61">
        <v>14075.32</v>
      </c>
      <c r="F50" s="46">
        <v>39114</v>
      </c>
      <c r="G50" s="35" t="s">
        <v>88</v>
      </c>
      <c r="I50" s="32"/>
      <c r="J50" s="32"/>
      <c r="K50" s="14"/>
    </row>
    <row r="51" spans="1:11" ht="23.25" customHeight="1" x14ac:dyDescent="0.25">
      <c r="A51" s="27" t="s">
        <v>94</v>
      </c>
      <c r="B51" s="26" t="s">
        <v>72</v>
      </c>
      <c r="C51" s="48" t="s">
        <v>145</v>
      </c>
      <c r="D51" s="54" t="s">
        <v>63</v>
      </c>
      <c r="E51" s="61">
        <f>56.24</f>
        <v>56.24</v>
      </c>
      <c r="F51" s="46">
        <v>391136</v>
      </c>
      <c r="G51" s="35" t="s">
        <v>88</v>
      </c>
      <c r="I51" s="32"/>
      <c r="J51" s="32"/>
      <c r="K51" s="14"/>
    </row>
    <row r="52" spans="1:11" ht="23.25" customHeight="1" x14ac:dyDescent="0.25">
      <c r="A52" s="27" t="s">
        <v>94</v>
      </c>
      <c r="B52" s="26" t="s">
        <v>72</v>
      </c>
      <c r="C52" s="48" t="s">
        <v>145</v>
      </c>
      <c r="D52" s="54" t="s">
        <v>63</v>
      </c>
      <c r="E52" s="61">
        <v>174.34</v>
      </c>
      <c r="F52" s="46">
        <v>391136</v>
      </c>
      <c r="G52" s="35" t="s">
        <v>88</v>
      </c>
      <c r="I52" s="32"/>
      <c r="J52" s="32"/>
      <c r="K52" s="14"/>
    </row>
    <row r="53" spans="1:11" ht="23.25" customHeight="1" x14ac:dyDescent="0.25">
      <c r="A53" s="27" t="s">
        <v>94</v>
      </c>
      <c r="B53" s="26" t="s">
        <v>72</v>
      </c>
      <c r="C53" s="48" t="s">
        <v>145</v>
      </c>
      <c r="D53" s="54" t="s">
        <v>63</v>
      </c>
      <c r="E53" s="61">
        <v>168.72</v>
      </c>
      <c r="F53" s="46">
        <v>391136</v>
      </c>
      <c r="G53" s="35" t="s">
        <v>88</v>
      </c>
      <c r="I53" s="32"/>
      <c r="J53" s="32"/>
      <c r="K53" s="14"/>
    </row>
    <row r="54" spans="1:11" ht="23.25" customHeight="1" x14ac:dyDescent="0.25">
      <c r="A54" s="27" t="s">
        <v>94</v>
      </c>
      <c r="B54" s="26" t="s">
        <v>72</v>
      </c>
      <c r="C54" s="48" t="s">
        <v>145</v>
      </c>
      <c r="D54" s="54" t="s">
        <v>63</v>
      </c>
      <c r="E54" s="61">
        <v>523.04</v>
      </c>
      <c r="F54" s="46">
        <v>391136</v>
      </c>
      <c r="G54" s="35" t="s">
        <v>88</v>
      </c>
      <c r="I54" s="32"/>
      <c r="J54" s="32"/>
      <c r="K54" s="14"/>
    </row>
    <row r="55" spans="1:11" ht="23.25" customHeight="1" x14ac:dyDescent="0.25">
      <c r="A55" s="27" t="s">
        <v>94</v>
      </c>
      <c r="B55" s="26" t="s">
        <v>72</v>
      </c>
      <c r="C55" s="48" t="s">
        <v>145</v>
      </c>
      <c r="D55" s="54" t="s">
        <v>63</v>
      </c>
      <c r="E55" s="61">
        <v>224.97</v>
      </c>
      <c r="F55" s="46" t="s">
        <v>252</v>
      </c>
      <c r="G55" s="35" t="s">
        <v>88</v>
      </c>
      <c r="I55" s="32"/>
      <c r="J55" s="32"/>
      <c r="K55" s="14"/>
    </row>
    <row r="56" spans="1:11" ht="23.25" customHeight="1" x14ac:dyDescent="0.25">
      <c r="A56" s="27" t="s">
        <v>94</v>
      </c>
      <c r="B56" s="26" t="s">
        <v>72</v>
      </c>
      <c r="C56" s="48" t="s">
        <v>145</v>
      </c>
      <c r="D56" s="54" t="s">
        <v>63</v>
      </c>
      <c r="E56" s="61">
        <v>697.39</v>
      </c>
      <c r="F56" s="46" t="s">
        <v>252</v>
      </c>
      <c r="G56" s="35" t="s">
        <v>88</v>
      </c>
      <c r="I56" s="32"/>
      <c r="J56" s="32"/>
      <c r="K56" s="14"/>
    </row>
    <row r="57" spans="1:11" ht="24" customHeight="1" x14ac:dyDescent="0.25">
      <c r="A57" s="27" t="s">
        <v>128</v>
      </c>
      <c r="B57" s="26">
        <v>162</v>
      </c>
      <c r="C57" s="48" t="s">
        <v>130</v>
      </c>
      <c r="D57" s="55" t="s">
        <v>129</v>
      </c>
      <c r="E57" s="61">
        <v>2782.5</v>
      </c>
      <c r="F57" s="46">
        <v>39114</v>
      </c>
      <c r="G57" s="35" t="s">
        <v>88</v>
      </c>
      <c r="I57" s="32"/>
      <c r="J57" s="32"/>
      <c r="K57" s="14"/>
    </row>
    <row r="58" spans="1:11" ht="24.75" customHeight="1" x14ac:dyDescent="0.25">
      <c r="A58" s="27" t="s">
        <v>108</v>
      </c>
      <c r="B58" s="26">
        <v>230</v>
      </c>
      <c r="C58" s="48" t="s">
        <v>179</v>
      </c>
      <c r="D58" s="55" t="s">
        <v>180</v>
      </c>
      <c r="E58" s="61">
        <v>9385</v>
      </c>
      <c r="F58" s="46">
        <v>39114</v>
      </c>
      <c r="G58" s="35" t="s">
        <v>88</v>
      </c>
      <c r="I58" s="32"/>
      <c r="J58" s="32"/>
      <c r="K58" s="14"/>
    </row>
    <row r="59" spans="1:11" ht="24.75" customHeight="1" x14ac:dyDescent="0.25">
      <c r="A59" s="27" t="s">
        <v>108</v>
      </c>
      <c r="B59" s="26" t="s">
        <v>72</v>
      </c>
      <c r="C59" s="48" t="s">
        <v>145</v>
      </c>
      <c r="D59" s="54" t="s">
        <v>63</v>
      </c>
      <c r="E59" s="61">
        <v>62.9</v>
      </c>
      <c r="F59" s="46">
        <v>391136</v>
      </c>
      <c r="G59" s="35" t="s">
        <v>88</v>
      </c>
      <c r="I59" s="32"/>
      <c r="J59" s="32"/>
      <c r="K59" s="14"/>
    </row>
    <row r="60" spans="1:11" ht="24.75" customHeight="1" x14ac:dyDescent="0.25">
      <c r="A60" s="27" t="s">
        <v>108</v>
      </c>
      <c r="B60" s="26" t="s">
        <v>72</v>
      </c>
      <c r="C60" s="48" t="s">
        <v>145</v>
      </c>
      <c r="D60" s="54" t="s">
        <v>63</v>
      </c>
      <c r="E60" s="61">
        <v>195.01</v>
      </c>
      <c r="F60" s="46">
        <v>391136</v>
      </c>
      <c r="G60" s="35" t="s">
        <v>88</v>
      </c>
      <c r="I60" s="32"/>
      <c r="J60" s="32"/>
      <c r="K60" s="14"/>
    </row>
    <row r="61" spans="1:11" ht="24.75" customHeight="1" x14ac:dyDescent="0.25">
      <c r="A61" s="27" t="s">
        <v>108</v>
      </c>
      <c r="B61" s="26" t="s">
        <v>72</v>
      </c>
      <c r="C61" s="48" t="s">
        <v>145</v>
      </c>
      <c r="D61" s="54" t="s">
        <v>63</v>
      </c>
      <c r="E61" s="61">
        <v>87.1</v>
      </c>
      <c r="F61" s="46">
        <v>391136</v>
      </c>
      <c r="G61" s="35" t="s">
        <v>88</v>
      </c>
      <c r="I61" s="32"/>
      <c r="J61" s="32"/>
      <c r="K61" s="14"/>
    </row>
    <row r="62" spans="1:11" ht="24.75" customHeight="1" x14ac:dyDescent="0.25">
      <c r="A62" s="27" t="s">
        <v>108</v>
      </c>
      <c r="B62" s="26" t="s">
        <v>72</v>
      </c>
      <c r="C62" s="48" t="s">
        <v>145</v>
      </c>
      <c r="D62" s="54" t="s">
        <v>63</v>
      </c>
      <c r="E62" s="61">
        <v>269.99</v>
      </c>
      <c r="F62" s="46">
        <v>391136</v>
      </c>
      <c r="G62" s="35" t="s">
        <v>88</v>
      </c>
      <c r="I62" s="32"/>
      <c r="J62" s="32"/>
      <c r="K62" s="14"/>
    </row>
    <row r="63" spans="1:11" ht="24.75" customHeight="1" x14ac:dyDescent="0.25">
      <c r="A63" s="27" t="s">
        <v>108</v>
      </c>
      <c r="B63" s="26" t="s">
        <v>72</v>
      </c>
      <c r="C63" s="48" t="s">
        <v>145</v>
      </c>
      <c r="D63" s="54" t="s">
        <v>63</v>
      </c>
      <c r="E63" s="61">
        <v>150</v>
      </c>
      <c r="F63" s="46" t="s">
        <v>252</v>
      </c>
      <c r="G63" s="35" t="s">
        <v>88</v>
      </c>
      <c r="I63" s="32"/>
      <c r="J63" s="32"/>
      <c r="K63" s="14"/>
    </row>
    <row r="64" spans="1:11" ht="24.75" customHeight="1" x14ac:dyDescent="0.25">
      <c r="A64" s="27" t="s">
        <v>108</v>
      </c>
      <c r="B64" s="26" t="s">
        <v>72</v>
      </c>
      <c r="C64" s="48" t="s">
        <v>145</v>
      </c>
      <c r="D64" s="54" t="s">
        <v>63</v>
      </c>
      <c r="E64" s="61">
        <v>465</v>
      </c>
      <c r="F64" s="46" t="s">
        <v>252</v>
      </c>
      <c r="G64" s="35" t="s">
        <v>88</v>
      </c>
      <c r="I64" s="32"/>
      <c r="J64" s="32"/>
      <c r="K64" s="14"/>
    </row>
    <row r="65" spans="1:11" ht="21.75" customHeight="1" x14ac:dyDescent="0.25">
      <c r="A65" s="30"/>
      <c r="B65" s="36"/>
      <c r="C65" s="31"/>
      <c r="D65" s="56"/>
      <c r="E65" s="64">
        <f>SUM(E2:E64)</f>
        <v>124959.82000000002</v>
      </c>
      <c r="F65" s="37"/>
      <c r="G65" s="37"/>
      <c r="H65" s="14"/>
      <c r="I65" s="32"/>
      <c r="J65" s="32"/>
      <c r="K65" s="14"/>
    </row>
    <row r="66" spans="1:11" ht="25.5" customHeight="1" x14ac:dyDescent="0.25">
      <c r="A66" s="27" t="s">
        <v>82</v>
      </c>
      <c r="B66" s="26" t="s">
        <v>110</v>
      </c>
      <c r="C66" s="48" t="s">
        <v>124</v>
      </c>
      <c r="D66" s="55" t="s">
        <v>116</v>
      </c>
      <c r="E66" s="61">
        <v>1483.25</v>
      </c>
      <c r="F66" s="26">
        <v>2296</v>
      </c>
      <c r="G66" s="35" t="s">
        <v>148</v>
      </c>
      <c r="I66" s="32"/>
      <c r="J66" s="32"/>
      <c r="K66" s="14"/>
    </row>
    <row r="67" spans="1:11" ht="25.5" customHeight="1" x14ac:dyDescent="0.25">
      <c r="A67" s="27" t="s">
        <v>82</v>
      </c>
      <c r="B67" s="26" t="s">
        <v>110</v>
      </c>
      <c r="C67" s="48" t="s">
        <v>183</v>
      </c>
      <c r="D67" s="55" t="s">
        <v>184</v>
      </c>
      <c r="E67" s="61">
        <v>1960</v>
      </c>
      <c r="F67" s="26">
        <v>2294</v>
      </c>
      <c r="G67" s="35" t="s">
        <v>148</v>
      </c>
      <c r="I67" s="32"/>
      <c r="J67" s="32"/>
      <c r="K67" s="14"/>
    </row>
    <row r="68" spans="1:11" ht="25.5" customHeight="1" x14ac:dyDescent="0.25">
      <c r="A68" s="27" t="s">
        <v>158</v>
      </c>
      <c r="B68" s="26">
        <v>14442</v>
      </c>
      <c r="C68" s="48" t="s">
        <v>174</v>
      </c>
      <c r="D68" s="55" t="s">
        <v>120</v>
      </c>
      <c r="E68" s="61">
        <v>3610</v>
      </c>
      <c r="F68" s="80">
        <v>2307</v>
      </c>
      <c r="G68" s="35" t="s">
        <v>148</v>
      </c>
      <c r="I68" s="32"/>
      <c r="J68" s="32"/>
      <c r="K68" s="14"/>
    </row>
    <row r="69" spans="1:11" ht="25.5" customHeight="1" x14ac:dyDescent="0.25">
      <c r="A69" s="27" t="s">
        <v>158</v>
      </c>
      <c r="B69" s="26">
        <v>14424</v>
      </c>
      <c r="C69" s="48" t="s">
        <v>174</v>
      </c>
      <c r="D69" s="55" t="s">
        <v>120</v>
      </c>
      <c r="E69" s="61">
        <v>3610</v>
      </c>
      <c r="F69" s="80">
        <v>2308</v>
      </c>
      <c r="G69" s="35" t="s">
        <v>148</v>
      </c>
      <c r="I69" s="32"/>
      <c r="J69" s="32"/>
      <c r="K69" s="14"/>
    </row>
    <row r="70" spans="1:11" ht="25.5" customHeight="1" x14ac:dyDescent="0.25">
      <c r="A70" s="27" t="s">
        <v>193</v>
      </c>
      <c r="B70" s="26">
        <v>20749</v>
      </c>
      <c r="C70" s="48" t="s">
        <v>194</v>
      </c>
      <c r="D70" s="55" t="s">
        <v>195</v>
      </c>
      <c r="E70" s="61">
        <v>230</v>
      </c>
      <c r="F70" s="80">
        <v>2300</v>
      </c>
      <c r="G70" s="35" t="s">
        <v>148</v>
      </c>
      <c r="I70" s="32"/>
      <c r="J70" s="32"/>
      <c r="K70" s="14"/>
    </row>
    <row r="71" spans="1:11" ht="25.5" customHeight="1" x14ac:dyDescent="0.25">
      <c r="A71" s="27" t="s">
        <v>193</v>
      </c>
      <c r="B71" s="26">
        <v>20750</v>
      </c>
      <c r="C71" s="48" t="s">
        <v>194</v>
      </c>
      <c r="D71" s="55" t="s">
        <v>195</v>
      </c>
      <c r="E71" s="61">
        <v>230</v>
      </c>
      <c r="F71" s="80">
        <v>2301</v>
      </c>
      <c r="G71" s="35" t="s">
        <v>148</v>
      </c>
      <c r="I71" s="32"/>
      <c r="J71" s="32"/>
      <c r="K71" s="14"/>
    </row>
    <row r="72" spans="1:11" ht="25.5" customHeight="1" x14ac:dyDescent="0.25">
      <c r="A72" s="27" t="s">
        <v>193</v>
      </c>
      <c r="B72" s="26">
        <v>20743</v>
      </c>
      <c r="C72" s="48" t="s">
        <v>194</v>
      </c>
      <c r="D72" s="55" t="s">
        <v>195</v>
      </c>
      <c r="E72" s="61">
        <v>230</v>
      </c>
      <c r="F72" s="80" t="s">
        <v>252</v>
      </c>
      <c r="G72" s="35" t="s">
        <v>148</v>
      </c>
      <c r="I72" s="32"/>
      <c r="J72" s="32"/>
      <c r="K72" s="14"/>
    </row>
    <row r="73" spans="1:11" ht="25.5" customHeight="1" x14ac:dyDescent="0.25">
      <c r="A73" s="27" t="s">
        <v>201</v>
      </c>
      <c r="B73" s="26">
        <v>131</v>
      </c>
      <c r="C73" s="48" t="s">
        <v>196</v>
      </c>
      <c r="D73" s="55" t="s">
        <v>197</v>
      </c>
      <c r="E73" s="61">
        <v>2623</v>
      </c>
      <c r="F73" s="80">
        <v>2302</v>
      </c>
      <c r="G73" s="35" t="s">
        <v>148</v>
      </c>
      <c r="I73" s="32"/>
      <c r="J73" s="32"/>
      <c r="K73" s="14"/>
    </row>
    <row r="74" spans="1:11" ht="25.5" customHeight="1" x14ac:dyDescent="0.25">
      <c r="A74" s="27"/>
      <c r="B74" s="26">
        <v>390</v>
      </c>
      <c r="C74" s="48" t="s">
        <v>217</v>
      </c>
      <c r="D74" s="55" t="s">
        <v>216</v>
      </c>
      <c r="E74" s="61">
        <v>11200</v>
      </c>
      <c r="F74" s="80">
        <v>2293</v>
      </c>
      <c r="G74" s="35" t="s">
        <v>148</v>
      </c>
      <c r="I74" s="32"/>
      <c r="J74" s="32"/>
      <c r="K74" s="14"/>
    </row>
    <row r="75" spans="1:11" ht="17.100000000000001" customHeight="1" x14ac:dyDescent="0.25">
      <c r="A75" s="42"/>
      <c r="B75" s="43"/>
      <c r="C75" s="44"/>
      <c r="D75" s="57"/>
      <c r="E75" s="65">
        <f>SUM(E66:E74)</f>
        <v>25176.25</v>
      </c>
      <c r="F75" s="37"/>
      <c r="G75" s="45"/>
      <c r="I75" s="32"/>
      <c r="J75" s="32"/>
      <c r="K75" s="14"/>
    </row>
    <row r="76" spans="1:11" ht="21" customHeight="1" x14ac:dyDescent="0.25">
      <c r="A76" s="27" t="s">
        <v>82</v>
      </c>
      <c r="B76" s="40" t="s">
        <v>75</v>
      </c>
      <c r="C76" s="48" t="s">
        <v>257</v>
      </c>
      <c r="D76" s="54"/>
      <c r="E76" s="61">
        <v>1612.35</v>
      </c>
      <c r="F76" s="26">
        <v>39106</v>
      </c>
      <c r="G76" s="35" t="s">
        <v>89</v>
      </c>
    </row>
    <row r="77" spans="1:11" ht="21" customHeight="1" x14ac:dyDescent="0.25">
      <c r="A77" s="27" t="s">
        <v>82</v>
      </c>
      <c r="B77" s="40" t="s">
        <v>75</v>
      </c>
      <c r="C77" s="48" t="s">
        <v>257</v>
      </c>
      <c r="D77" s="54"/>
      <c r="E77" s="61">
        <v>1601.16</v>
      </c>
      <c r="F77" s="26">
        <v>39106</v>
      </c>
      <c r="G77" s="35" t="s">
        <v>89</v>
      </c>
    </row>
    <row r="78" spans="1:11" ht="21" customHeight="1" x14ac:dyDescent="0.25">
      <c r="A78" s="27" t="s">
        <v>82</v>
      </c>
      <c r="B78" s="40" t="s">
        <v>75</v>
      </c>
      <c r="C78" s="48" t="s">
        <v>257</v>
      </c>
      <c r="D78" s="54"/>
      <c r="E78" s="61">
        <v>1609.85</v>
      </c>
      <c r="F78" s="26">
        <v>39106</v>
      </c>
      <c r="G78" s="35" t="s">
        <v>89</v>
      </c>
    </row>
    <row r="79" spans="1:11" ht="21" customHeight="1" x14ac:dyDescent="0.25">
      <c r="A79" s="27" t="s">
        <v>82</v>
      </c>
      <c r="B79" s="40" t="s">
        <v>75</v>
      </c>
      <c r="C79" s="48" t="s">
        <v>257</v>
      </c>
      <c r="D79" s="54"/>
      <c r="E79" s="61">
        <v>0</v>
      </c>
      <c r="F79" s="26"/>
      <c r="G79" s="35" t="s">
        <v>89</v>
      </c>
    </row>
    <row r="80" spans="1:11" ht="21" customHeight="1" x14ac:dyDescent="0.25">
      <c r="A80" s="27" t="s">
        <v>82</v>
      </c>
      <c r="B80" s="40" t="s">
        <v>75</v>
      </c>
      <c r="C80" s="48" t="s">
        <v>257</v>
      </c>
      <c r="D80" s="54"/>
      <c r="E80" s="61">
        <v>2277.11</v>
      </c>
      <c r="F80" s="26">
        <v>225</v>
      </c>
      <c r="G80" s="35" t="s">
        <v>89</v>
      </c>
    </row>
    <row r="81" spans="1:7" ht="21" customHeight="1" x14ac:dyDescent="0.25">
      <c r="A81" s="27" t="s">
        <v>82</v>
      </c>
      <c r="B81" s="26" t="s">
        <v>77</v>
      </c>
      <c r="C81" s="25" t="s">
        <v>78</v>
      </c>
      <c r="D81" s="54"/>
      <c r="E81" s="61">
        <v>429.2</v>
      </c>
      <c r="F81" s="80">
        <v>391483</v>
      </c>
      <c r="G81" s="35" t="s">
        <v>89</v>
      </c>
    </row>
    <row r="82" spans="1:7" ht="21" customHeight="1" x14ac:dyDescent="0.25">
      <c r="A82" s="27" t="s">
        <v>82</v>
      </c>
      <c r="B82" s="26" t="s">
        <v>76</v>
      </c>
      <c r="C82" s="48" t="s">
        <v>145</v>
      </c>
      <c r="D82" s="54"/>
      <c r="E82" s="61">
        <v>484.47</v>
      </c>
      <c r="F82" s="26">
        <v>391121</v>
      </c>
      <c r="G82" s="35" t="s">
        <v>89</v>
      </c>
    </row>
    <row r="83" spans="1:7" ht="21" customHeight="1" x14ac:dyDescent="0.25">
      <c r="A83" s="27" t="s">
        <v>82</v>
      </c>
      <c r="B83" s="76" t="s">
        <v>218</v>
      </c>
      <c r="C83" s="48" t="s">
        <v>171</v>
      </c>
      <c r="D83" s="54" t="s">
        <v>172</v>
      </c>
      <c r="E83" s="61">
        <f>264.12*4</f>
        <v>1056.48</v>
      </c>
      <c r="F83" s="26">
        <v>2317</v>
      </c>
      <c r="G83" s="35" t="s">
        <v>89</v>
      </c>
    </row>
    <row r="84" spans="1:7" ht="21.75" customHeight="1" x14ac:dyDescent="0.25">
      <c r="A84" s="27" t="s">
        <v>82</v>
      </c>
      <c r="B84" s="76" t="s">
        <v>219</v>
      </c>
      <c r="C84" s="48" t="s">
        <v>171</v>
      </c>
      <c r="D84" s="54" t="s">
        <v>172</v>
      </c>
      <c r="E84" s="61">
        <f>475+500+775</f>
        <v>1750</v>
      </c>
      <c r="F84" s="26">
        <v>2316</v>
      </c>
      <c r="G84" s="35" t="s">
        <v>89</v>
      </c>
    </row>
    <row r="85" spans="1:7" ht="24.75" customHeight="1" x14ac:dyDescent="0.25">
      <c r="A85" s="27" t="s">
        <v>82</v>
      </c>
      <c r="B85" s="76" t="s">
        <v>170</v>
      </c>
      <c r="C85" s="48" t="s">
        <v>190</v>
      </c>
      <c r="D85" s="54" t="s">
        <v>191</v>
      </c>
      <c r="E85" s="61">
        <f>27.43+26.45+26.6</f>
        <v>80.47999999999999</v>
      </c>
      <c r="F85" s="26">
        <v>2305</v>
      </c>
      <c r="G85" s="35" t="s">
        <v>89</v>
      </c>
    </row>
    <row r="86" spans="1:7" ht="21" customHeight="1" x14ac:dyDescent="0.25">
      <c r="A86" s="27" t="s">
        <v>82</v>
      </c>
      <c r="B86" s="76">
        <v>23944</v>
      </c>
      <c r="C86" s="48" t="s">
        <v>213</v>
      </c>
      <c r="D86" s="54" t="s">
        <v>192</v>
      </c>
      <c r="E86" s="61">
        <f>46.78+46.78</f>
        <v>93.56</v>
      </c>
      <c r="F86" s="80">
        <v>391002</v>
      </c>
      <c r="G86" s="35" t="s">
        <v>89</v>
      </c>
    </row>
    <row r="87" spans="1:7" ht="21" customHeight="1" x14ac:dyDescent="0.25">
      <c r="A87" s="27" t="s">
        <v>84</v>
      </c>
      <c r="B87" s="40" t="s">
        <v>75</v>
      </c>
      <c r="C87" s="48" t="s">
        <v>257</v>
      </c>
      <c r="D87" s="54"/>
      <c r="E87" s="61">
        <v>2301.58</v>
      </c>
      <c r="F87" s="26">
        <v>39106</v>
      </c>
      <c r="G87" s="35" t="s">
        <v>89</v>
      </c>
    </row>
    <row r="88" spans="1:7" ht="21" customHeight="1" x14ac:dyDescent="0.25">
      <c r="A88" s="27" t="s">
        <v>84</v>
      </c>
      <c r="B88" s="40" t="s">
        <v>75</v>
      </c>
      <c r="C88" s="48" t="s">
        <v>257</v>
      </c>
      <c r="D88" s="54"/>
      <c r="E88" s="61">
        <v>2709.76</v>
      </c>
      <c r="F88" s="26">
        <v>39106</v>
      </c>
      <c r="G88" s="35" t="s">
        <v>89</v>
      </c>
    </row>
    <row r="89" spans="1:7" ht="21" customHeight="1" x14ac:dyDescent="0.25">
      <c r="A89" s="27" t="s">
        <v>84</v>
      </c>
      <c r="B89" s="40" t="s">
        <v>75</v>
      </c>
      <c r="C89" s="48" t="s">
        <v>257</v>
      </c>
      <c r="D89" s="54"/>
      <c r="E89" s="61">
        <v>2233.8000000000002</v>
      </c>
      <c r="F89" s="26">
        <v>39106</v>
      </c>
      <c r="G89" s="35" t="s">
        <v>89</v>
      </c>
    </row>
    <row r="90" spans="1:7" ht="21" customHeight="1" x14ac:dyDescent="0.25">
      <c r="A90" s="27" t="s">
        <v>84</v>
      </c>
      <c r="B90" s="40" t="s">
        <v>75</v>
      </c>
      <c r="C90" s="48" t="s">
        <v>257</v>
      </c>
      <c r="D90" s="54"/>
      <c r="E90" s="61">
        <v>4193.41</v>
      </c>
      <c r="F90" s="26">
        <v>39106</v>
      </c>
      <c r="G90" s="35" t="s">
        <v>89</v>
      </c>
    </row>
    <row r="91" spans="1:7" ht="21" customHeight="1" x14ac:dyDescent="0.25">
      <c r="A91" s="27" t="s">
        <v>84</v>
      </c>
      <c r="B91" s="40" t="s">
        <v>75</v>
      </c>
      <c r="C91" s="48" t="s">
        <v>257</v>
      </c>
      <c r="D91" s="54"/>
      <c r="E91" s="61">
        <v>2304.54</v>
      </c>
      <c r="F91" s="26">
        <v>39106</v>
      </c>
      <c r="G91" s="35" t="s">
        <v>89</v>
      </c>
    </row>
    <row r="92" spans="1:7" ht="21" customHeight="1" x14ac:dyDescent="0.25">
      <c r="A92" s="27" t="s">
        <v>84</v>
      </c>
      <c r="B92" s="40" t="s">
        <v>75</v>
      </c>
      <c r="C92" s="48" t="s">
        <v>257</v>
      </c>
      <c r="D92" s="54"/>
      <c r="E92" s="61">
        <v>2137.84</v>
      </c>
      <c r="F92" s="26">
        <v>39106</v>
      </c>
      <c r="G92" s="35" t="s">
        <v>89</v>
      </c>
    </row>
    <row r="93" spans="1:7" ht="21" customHeight="1" x14ac:dyDescent="0.25">
      <c r="A93" s="27" t="s">
        <v>84</v>
      </c>
      <c r="B93" s="40" t="s">
        <v>75</v>
      </c>
      <c r="C93" s="48" t="s">
        <v>257</v>
      </c>
      <c r="D93" s="54"/>
      <c r="E93" s="61">
        <v>3157.99</v>
      </c>
      <c r="F93" s="26">
        <v>224</v>
      </c>
      <c r="G93" s="35" t="s">
        <v>89</v>
      </c>
    </row>
    <row r="94" spans="1:7" ht="23.25" x14ac:dyDescent="0.25">
      <c r="A94" s="27" t="s">
        <v>84</v>
      </c>
      <c r="B94" s="26" t="s">
        <v>72</v>
      </c>
      <c r="C94" s="48" t="s">
        <v>145</v>
      </c>
      <c r="D94" s="54" t="s">
        <v>63</v>
      </c>
      <c r="E94" s="61">
        <v>1654.88</v>
      </c>
      <c r="F94" s="26">
        <v>391121</v>
      </c>
      <c r="G94" s="35" t="s">
        <v>89</v>
      </c>
    </row>
    <row r="95" spans="1:7" ht="19.5" customHeight="1" x14ac:dyDescent="0.25">
      <c r="A95" s="27" t="s">
        <v>84</v>
      </c>
      <c r="B95" s="26" t="s">
        <v>77</v>
      </c>
      <c r="C95" s="25" t="s">
        <v>78</v>
      </c>
      <c r="D95" s="54"/>
      <c r="E95" s="61">
        <v>1496.97</v>
      </c>
      <c r="F95" s="80">
        <v>391483</v>
      </c>
      <c r="G95" s="35" t="s">
        <v>89</v>
      </c>
    </row>
    <row r="96" spans="1:7" ht="23.25" x14ac:dyDescent="0.25">
      <c r="A96" s="27" t="s">
        <v>84</v>
      </c>
      <c r="B96" s="26" t="s">
        <v>72</v>
      </c>
      <c r="C96" s="48" t="s">
        <v>145</v>
      </c>
      <c r="D96" s="54"/>
      <c r="E96" s="61">
        <v>1321.16</v>
      </c>
      <c r="F96" s="26">
        <v>391124</v>
      </c>
      <c r="G96" s="35" t="s">
        <v>89</v>
      </c>
    </row>
    <row r="97" spans="1:7" ht="26.25" customHeight="1" x14ac:dyDescent="0.25">
      <c r="A97" s="27" t="s">
        <v>84</v>
      </c>
      <c r="B97" s="76" t="s">
        <v>218</v>
      </c>
      <c r="C97" s="48" t="s">
        <v>171</v>
      </c>
      <c r="D97" s="54" t="s">
        <v>172</v>
      </c>
      <c r="E97" s="61">
        <f>264.12*7</f>
        <v>1848.8400000000001</v>
      </c>
      <c r="F97" s="26">
        <v>2317</v>
      </c>
      <c r="G97" s="35" t="s">
        <v>89</v>
      </c>
    </row>
    <row r="98" spans="1:7" ht="21" customHeight="1" x14ac:dyDescent="0.25">
      <c r="A98" s="27" t="s">
        <v>84</v>
      </c>
      <c r="B98" s="76" t="s">
        <v>219</v>
      </c>
      <c r="C98" s="48" t="s">
        <v>171</v>
      </c>
      <c r="D98" s="54" t="s">
        <v>172</v>
      </c>
      <c r="E98" s="61">
        <f>1500+125+300+500</f>
        <v>2425</v>
      </c>
      <c r="F98" s="26">
        <v>2316</v>
      </c>
      <c r="G98" s="35" t="s">
        <v>89</v>
      </c>
    </row>
    <row r="99" spans="1:7" ht="21" customHeight="1" x14ac:dyDescent="0.25">
      <c r="A99" s="27" t="s">
        <v>84</v>
      </c>
      <c r="B99" s="76" t="s">
        <v>170</v>
      </c>
      <c r="C99" s="48" t="s">
        <v>190</v>
      </c>
      <c r="D99" s="54" t="s">
        <v>191</v>
      </c>
      <c r="E99" s="61">
        <f>37.06+38.24+40.25+45.41+35.45</f>
        <v>196.41000000000003</v>
      </c>
      <c r="F99" s="26">
        <v>2305</v>
      </c>
      <c r="G99" s="35" t="s">
        <v>89</v>
      </c>
    </row>
    <row r="100" spans="1:7" ht="20.25" customHeight="1" x14ac:dyDescent="0.25">
      <c r="A100" s="27" t="s">
        <v>150</v>
      </c>
      <c r="B100" s="53" t="s">
        <v>75</v>
      </c>
      <c r="C100" s="48" t="s">
        <v>257</v>
      </c>
      <c r="D100" s="55"/>
      <c r="E100" s="61">
        <v>1778.35</v>
      </c>
      <c r="F100" s="26">
        <v>39106</v>
      </c>
      <c r="G100" s="35" t="s">
        <v>89</v>
      </c>
    </row>
    <row r="101" spans="1:7" ht="23.25" customHeight="1" x14ac:dyDescent="0.25">
      <c r="A101" s="27" t="s">
        <v>150</v>
      </c>
      <c r="B101" s="53" t="s">
        <v>75</v>
      </c>
      <c r="C101" s="48" t="s">
        <v>257</v>
      </c>
      <c r="D101" s="54"/>
      <c r="E101" s="62">
        <v>634.9</v>
      </c>
      <c r="F101" s="26">
        <v>39106</v>
      </c>
      <c r="G101" s="35" t="s">
        <v>89</v>
      </c>
    </row>
    <row r="102" spans="1:7" ht="23.25" customHeight="1" x14ac:dyDescent="0.25">
      <c r="A102" s="27" t="s">
        <v>150</v>
      </c>
      <c r="B102" s="53" t="s">
        <v>75</v>
      </c>
      <c r="C102" s="48" t="s">
        <v>257</v>
      </c>
      <c r="D102" s="54"/>
      <c r="E102" s="62">
        <v>1778.35</v>
      </c>
      <c r="F102" s="26">
        <v>39106</v>
      </c>
      <c r="G102" s="35" t="s">
        <v>89</v>
      </c>
    </row>
    <row r="103" spans="1:7" ht="18" customHeight="1" x14ac:dyDescent="0.25">
      <c r="A103" s="27" t="s">
        <v>150</v>
      </c>
      <c r="B103" s="26" t="s">
        <v>86</v>
      </c>
      <c r="C103" s="48" t="s">
        <v>87</v>
      </c>
      <c r="D103" s="55"/>
      <c r="E103" s="61">
        <v>463.44</v>
      </c>
      <c r="F103" s="80">
        <v>391572</v>
      </c>
      <c r="G103" s="35" t="s">
        <v>89</v>
      </c>
    </row>
    <row r="104" spans="1:7" ht="23.25" customHeight="1" x14ac:dyDescent="0.25">
      <c r="A104" s="27" t="s">
        <v>150</v>
      </c>
      <c r="B104" s="76" t="s">
        <v>218</v>
      </c>
      <c r="C104" s="48" t="s">
        <v>171</v>
      </c>
      <c r="D104" s="54" t="s">
        <v>172</v>
      </c>
      <c r="E104" s="62">
        <f>2*264.12</f>
        <v>528.24</v>
      </c>
      <c r="F104" s="26">
        <v>2317</v>
      </c>
      <c r="G104" s="35" t="s">
        <v>89</v>
      </c>
    </row>
    <row r="105" spans="1:7" ht="23.25" customHeight="1" x14ac:dyDescent="0.25">
      <c r="A105" s="27" t="s">
        <v>150</v>
      </c>
      <c r="B105" s="76" t="s">
        <v>219</v>
      </c>
      <c r="C105" s="48" t="s">
        <v>171</v>
      </c>
      <c r="D105" s="54" t="s">
        <v>172</v>
      </c>
      <c r="E105" s="62">
        <f>500+500</f>
        <v>1000</v>
      </c>
      <c r="F105" s="26">
        <v>2316</v>
      </c>
      <c r="G105" s="35" t="s">
        <v>89</v>
      </c>
    </row>
    <row r="106" spans="1:7" ht="23.25" customHeight="1" x14ac:dyDescent="0.25">
      <c r="A106" s="27" t="s">
        <v>150</v>
      </c>
      <c r="B106" s="76" t="s">
        <v>170</v>
      </c>
      <c r="C106" s="48" t="s">
        <v>190</v>
      </c>
      <c r="D106" s="54" t="s">
        <v>191</v>
      </c>
      <c r="E106" s="62">
        <f>25.41+29.42+29.42</f>
        <v>84.25</v>
      </c>
      <c r="F106" s="26">
        <v>2305</v>
      </c>
      <c r="G106" s="35" t="s">
        <v>89</v>
      </c>
    </row>
    <row r="107" spans="1:7" ht="23.25" customHeight="1" x14ac:dyDescent="0.25">
      <c r="A107" s="27" t="s">
        <v>150</v>
      </c>
      <c r="B107" s="26" t="s">
        <v>72</v>
      </c>
      <c r="C107" s="48" t="s">
        <v>145</v>
      </c>
      <c r="D107" s="54"/>
      <c r="E107" s="61">
        <v>-72.03</v>
      </c>
      <c r="F107" s="26">
        <v>391121</v>
      </c>
      <c r="G107" s="35" t="s">
        <v>89</v>
      </c>
    </row>
    <row r="108" spans="1:7" ht="23.25" customHeight="1" x14ac:dyDescent="0.25">
      <c r="A108" s="27" t="s">
        <v>150</v>
      </c>
      <c r="B108" s="26" t="s">
        <v>77</v>
      </c>
      <c r="C108" s="25" t="s">
        <v>78</v>
      </c>
      <c r="D108" s="54"/>
      <c r="E108" s="61">
        <v>496.6</v>
      </c>
      <c r="F108" s="80">
        <v>391483</v>
      </c>
      <c r="G108" s="35" t="s">
        <v>89</v>
      </c>
    </row>
    <row r="109" spans="1:7" ht="23.25" customHeight="1" x14ac:dyDescent="0.25">
      <c r="A109" s="27" t="s">
        <v>150</v>
      </c>
      <c r="B109" s="76">
        <v>23944</v>
      </c>
      <c r="C109" s="48" t="s">
        <v>213</v>
      </c>
      <c r="D109" s="54" t="s">
        <v>192</v>
      </c>
      <c r="E109" s="61">
        <v>70.17</v>
      </c>
      <c r="F109" s="80">
        <v>391002</v>
      </c>
      <c r="G109" s="35" t="s">
        <v>89</v>
      </c>
    </row>
    <row r="110" spans="1:7" ht="25.5" customHeight="1" x14ac:dyDescent="0.25">
      <c r="A110" s="50" t="s">
        <v>198</v>
      </c>
      <c r="B110" s="26">
        <v>4467</v>
      </c>
      <c r="C110" s="25" t="s">
        <v>131</v>
      </c>
      <c r="D110" s="54" t="s">
        <v>147</v>
      </c>
      <c r="E110" s="62">
        <v>331.91</v>
      </c>
      <c r="F110" s="46">
        <v>39117</v>
      </c>
      <c r="G110" s="28" t="s">
        <v>31</v>
      </c>
    </row>
    <row r="111" spans="1:7" ht="19.5" customHeight="1" x14ac:dyDescent="0.25">
      <c r="A111" s="27"/>
      <c r="B111" s="26"/>
      <c r="C111" s="25"/>
      <c r="D111" s="54"/>
      <c r="E111" s="66">
        <f>SUM(E76:E110)</f>
        <v>46071.020000000011</v>
      </c>
      <c r="F111" s="26"/>
      <c r="G111" s="35"/>
    </row>
    <row r="112" spans="1:7" ht="22.5" customHeight="1" x14ac:dyDescent="0.25">
      <c r="A112" s="30"/>
      <c r="B112" s="36"/>
      <c r="C112" s="31" t="s">
        <v>102</v>
      </c>
      <c r="D112" s="56"/>
      <c r="E112" s="67">
        <f>E111</f>
        <v>46071.020000000011</v>
      </c>
      <c r="F112" s="37"/>
      <c r="G112" s="37"/>
    </row>
    <row r="113" spans="1:7" ht="22.5" customHeight="1" x14ac:dyDescent="0.25">
      <c r="A113" s="49" t="s">
        <v>159</v>
      </c>
      <c r="B113" s="26">
        <v>1969773</v>
      </c>
      <c r="C113" s="48" t="s">
        <v>220</v>
      </c>
      <c r="D113" s="54" t="s">
        <v>221</v>
      </c>
      <c r="E113" s="62">
        <v>166.5</v>
      </c>
      <c r="F113" s="26">
        <v>391042</v>
      </c>
      <c r="G113" s="41" t="s">
        <v>206</v>
      </c>
    </row>
    <row r="114" spans="1:7" ht="24" customHeight="1" x14ac:dyDescent="0.25">
      <c r="A114" s="49" t="s">
        <v>159</v>
      </c>
      <c r="B114" s="26">
        <v>30286</v>
      </c>
      <c r="C114" s="48" t="s">
        <v>223</v>
      </c>
      <c r="D114" s="54" t="s">
        <v>222</v>
      </c>
      <c r="E114" s="62">
        <v>4392</v>
      </c>
      <c r="F114" s="80">
        <v>2310</v>
      </c>
      <c r="G114" s="41" t="s">
        <v>206</v>
      </c>
    </row>
    <row r="115" spans="1:7" ht="24" customHeight="1" x14ac:dyDescent="0.25">
      <c r="A115" s="49" t="s">
        <v>159</v>
      </c>
      <c r="B115" s="26">
        <v>820082</v>
      </c>
      <c r="C115" s="48" t="s">
        <v>224</v>
      </c>
      <c r="D115" s="55" t="s">
        <v>225</v>
      </c>
      <c r="E115" s="62">
        <v>277.82</v>
      </c>
      <c r="F115" s="80">
        <v>2295</v>
      </c>
      <c r="G115" s="41" t="s">
        <v>204</v>
      </c>
    </row>
    <row r="116" spans="1:7" ht="24" customHeight="1" x14ac:dyDescent="0.25">
      <c r="A116" s="49" t="s">
        <v>159</v>
      </c>
      <c r="B116" s="26">
        <v>86039</v>
      </c>
      <c r="C116" s="48" t="s">
        <v>208</v>
      </c>
      <c r="D116" s="55" t="s">
        <v>226</v>
      </c>
      <c r="E116" s="68">
        <v>47</v>
      </c>
      <c r="F116" s="26">
        <v>2311</v>
      </c>
      <c r="G116" s="41" t="s">
        <v>205</v>
      </c>
    </row>
    <row r="117" spans="1:7" ht="24" customHeight="1" x14ac:dyDescent="0.25">
      <c r="A117" s="30"/>
      <c r="B117" s="36"/>
      <c r="C117" s="31"/>
      <c r="D117" s="56"/>
      <c r="E117" s="75">
        <f>SUM(E113:E116)</f>
        <v>4883.32</v>
      </c>
      <c r="F117" s="37"/>
      <c r="G117" s="37"/>
    </row>
    <row r="118" spans="1:7" ht="27" customHeight="1" x14ac:dyDescent="0.25">
      <c r="A118" s="50" t="s">
        <v>157</v>
      </c>
      <c r="B118" s="26">
        <v>9235</v>
      </c>
      <c r="C118" s="48" t="s">
        <v>209</v>
      </c>
      <c r="D118" s="55" t="s">
        <v>210</v>
      </c>
      <c r="E118" s="62">
        <v>137.5</v>
      </c>
      <c r="F118" s="46">
        <v>2306</v>
      </c>
      <c r="G118" s="28" t="s">
        <v>165</v>
      </c>
    </row>
    <row r="119" spans="1:7" ht="24" customHeight="1" x14ac:dyDescent="0.25">
      <c r="A119" s="30"/>
      <c r="B119" s="36"/>
      <c r="C119" s="31"/>
      <c r="D119" s="56"/>
      <c r="E119" s="75">
        <f>SUM(E118:E118)</f>
        <v>137.5</v>
      </c>
      <c r="F119" s="37"/>
      <c r="G119" s="37"/>
    </row>
    <row r="120" spans="1:7" ht="24" customHeight="1" x14ac:dyDescent="0.25">
      <c r="A120" s="50" t="s">
        <v>157</v>
      </c>
      <c r="B120" s="26">
        <v>384486</v>
      </c>
      <c r="C120" s="48" t="s">
        <v>227</v>
      </c>
      <c r="D120" s="55" t="s">
        <v>228</v>
      </c>
      <c r="E120" s="68">
        <v>278.55</v>
      </c>
      <c r="F120" s="26">
        <v>2303</v>
      </c>
      <c r="G120" s="28" t="s">
        <v>30</v>
      </c>
    </row>
    <row r="121" spans="1:7" ht="24" customHeight="1" x14ac:dyDescent="0.25">
      <c r="A121" s="50" t="s">
        <v>157</v>
      </c>
      <c r="B121" s="26">
        <v>63638</v>
      </c>
      <c r="C121" s="48" t="s">
        <v>229</v>
      </c>
      <c r="D121" s="55" t="s">
        <v>230</v>
      </c>
      <c r="E121" s="68">
        <v>195</v>
      </c>
      <c r="F121" s="26">
        <v>2304</v>
      </c>
      <c r="G121" s="28" t="s">
        <v>30</v>
      </c>
    </row>
    <row r="122" spans="1:7" ht="24" customHeight="1" x14ac:dyDescent="0.25">
      <c r="A122" s="50" t="s">
        <v>157</v>
      </c>
      <c r="B122" s="26">
        <v>1873442</v>
      </c>
      <c r="C122" s="48" t="s">
        <v>231</v>
      </c>
      <c r="D122" s="55" t="s">
        <v>232</v>
      </c>
      <c r="E122" s="68">
        <v>62.32</v>
      </c>
      <c r="F122" s="26">
        <v>391344</v>
      </c>
      <c r="G122" s="28" t="s">
        <v>233</v>
      </c>
    </row>
    <row r="123" spans="1:7" ht="24" customHeight="1" x14ac:dyDescent="0.25">
      <c r="A123" s="50" t="s">
        <v>157</v>
      </c>
      <c r="B123" s="26">
        <v>1044106</v>
      </c>
      <c r="C123" s="48" t="s">
        <v>234</v>
      </c>
      <c r="D123" s="55" t="s">
        <v>235</v>
      </c>
      <c r="E123" s="68">
        <v>18.78</v>
      </c>
      <c r="F123" s="26">
        <v>391346</v>
      </c>
      <c r="G123" s="28" t="s">
        <v>233</v>
      </c>
    </row>
    <row r="124" spans="1:7" ht="24" customHeight="1" x14ac:dyDescent="0.25">
      <c r="A124" s="50" t="s">
        <v>157</v>
      </c>
      <c r="B124" s="26">
        <v>864599</v>
      </c>
      <c r="C124" s="48" t="s">
        <v>236</v>
      </c>
      <c r="D124" s="55" t="s">
        <v>237</v>
      </c>
      <c r="E124" s="68">
        <v>95.65</v>
      </c>
      <c r="F124" s="26">
        <v>2292</v>
      </c>
      <c r="G124" s="28" t="s">
        <v>30</v>
      </c>
    </row>
    <row r="125" spans="1:7" ht="24" customHeight="1" x14ac:dyDescent="0.25">
      <c r="A125" s="50" t="s">
        <v>157</v>
      </c>
      <c r="B125" s="26">
        <v>664</v>
      </c>
      <c r="C125" s="48" t="s">
        <v>240</v>
      </c>
      <c r="D125" s="55" t="s">
        <v>241</v>
      </c>
      <c r="E125" s="68">
        <v>888</v>
      </c>
      <c r="F125" s="26">
        <v>2309</v>
      </c>
      <c r="G125" s="28" t="s">
        <v>30</v>
      </c>
    </row>
    <row r="126" spans="1:7" ht="24" customHeight="1" x14ac:dyDescent="0.25">
      <c r="A126" s="50" t="s">
        <v>242</v>
      </c>
      <c r="B126" s="26">
        <v>314</v>
      </c>
      <c r="C126" s="48" t="s">
        <v>243</v>
      </c>
      <c r="D126" s="55" t="s">
        <v>244</v>
      </c>
      <c r="E126" s="68">
        <v>749</v>
      </c>
      <c r="F126" s="26">
        <v>39124</v>
      </c>
      <c r="G126" s="28" t="s">
        <v>36</v>
      </c>
    </row>
    <row r="127" spans="1:7" ht="24" customHeight="1" x14ac:dyDescent="0.25">
      <c r="A127" s="50" t="s">
        <v>157</v>
      </c>
      <c r="B127" s="26">
        <v>9595611</v>
      </c>
      <c r="C127" s="48" t="s">
        <v>245</v>
      </c>
      <c r="D127" s="55" t="s">
        <v>246</v>
      </c>
      <c r="E127" s="68">
        <v>1249.9000000000001</v>
      </c>
      <c r="F127" s="26">
        <v>2298</v>
      </c>
      <c r="G127" s="28" t="s">
        <v>36</v>
      </c>
    </row>
    <row r="128" spans="1:7" ht="24" customHeight="1" x14ac:dyDescent="0.25">
      <c r="A128" s="50"/>
      <c r="B128" s="26">
        <v>803980</v>
      </c>
      <c r="C128" s="48" t="s">
        <v>247</v>
      </c>
      <c r="D128" s="55" t="s">
        <v>248</v>
      </c>
      <c r="E128" s="68">
        <v>1442.22</v>
      </c>
      <c r="F128" s="26">
        <v>2297</v>
      </c>
      <c r="G128" s="28" t="s">
        <v>36</v>
      </c>
    </row>
    <row r="129" spans="1:7" ht="21" customHeight="1" x14ac:dyDescent="0.25">
      <c r="A129" s="30"/>
      <c r="B129" s="36"/>
      <c r="C129" s="31"/>
      <c r="D129" s="56"/>
      <c r="E129" s="75">
        <f>SUM(E120:E128)</f>
        <v>4979.42</v>
      </c>
      <c r="F129" s="37"/>
      <c r="G129" s="37"/>
    </row>
    <row r="130" spans="1:7" ht="22.5" customHeight="1" x14ac:dyDescent="0.25">
      <c r="A130" s="27" t="s">
        <v>85</v>
      </c>
      <c r="B130" s="26">
        <v>14438</v>
      </c>
      <c r="C130" s="48" t="s">
        <v>187</v>
      </c>
      <c r="D130" s="54" t="s">
        <v>188</v>
      </c>
      <c r="E130" s="68">
        <v>139739.1</v>
      </c>
      <c r="F130" s="46">
        <v>2312</v>
      </c>
      <c r="G130" s="28" t="s">
        <v>31</v>
      </c>
    </row>
    <row r="131" spans="1:7" ht="22.5" customHeight="1" x14ac:dyDescent="0.25">
      <c r="A131" s="27" t="s">
        <v>85</v>
      </c>
      <c r="B131" s="26" t="s">
        <v>72</v>
      </c>
      <c r="C131" s="48" t="s">
        <v>145</v>
      </c>
      <c r="D131" s="54" t="s">
        <v>63</v>
      </c>
      <c r="E131" s="68">
        <v>7377.74</v>
      </c>
      <c r="F131" s="46">
        <v>391136</v>
      </c>
      <c r="G131" s="28" t="s">
        <v>31</v>
      </c>
    </row>
    <row r="132" spans="1:7" ht="22.5" customHeight="1" x14ac:dyDescent="0.25">
      <c r="A132" s="27" t="s">
        <v>85</v>
      </c>
      <c r="B132" s="26" t="s">
        <v>72</v>
      </c>
      <c r="C132" s="48" t="s">
        <v>145</v>
      </c>
      <c r="D132" s="54" t="s">
        <v>63</v>
      </c>
      <c r="E132" s="68">
        <v>2233.44</v>
      </c>
      <c r="F132" s="46" t="s">
        <v>252</v>
      </c>
      <c r="G132" s="28" t="s">
        <v>31</v>
      </c>
    </row>
    <row r="133" spans="1:7" ht="22.5" customHeight="1" x14ac:dyDescent="0.25">
      <c r="A133" s="27" t="s">
        <v>85</v>
      </c>
      <c r="B133" s="26" t="s">
        <v>72</v>
      </c>
      <c r="C133" s="48" t="s">
        <v>145</v>
      </c>
      <c r="D133" s="54" t="s">
        <v>63</v>
      </c>
      <c r="E133" s="68">
        <v>6923.68</v>
      </c>
      <c r="F133" s="46" t="s">
        <v>252</v>
      </c>
      <c r="G133" s="28" t="s">
        <v>31</v>
      </c>
    </row>
    <row r="134" spans="1:7" ht="21.75" customHeight="1" x14ac:dyDescent="0.25">
      <c r="A134" s="27" t="s">
        <v>74</v>
      </c>
      <c r="B134" s="26">
        <v>168</v>
      </c>
      <c r="C134" s="48" t="s">
        <v>142</v>
      </c>
      <c r="D134" s="55" t="s">
        <v>143</v>
      </c>
      <c r="E134" s="61">
        <v>58583.5</v>
      </c>
      <c r="F134" s="46">
        <v>39114</v>
      </c>
      <c r="G134" s="28" t="s">
        <v>31</v>
      </c>
    </row>
    <row r="135" spans="1:7" ht="21.75" customHeight="1" x14ac:dyDescent="0.25">
      <c r="A135" s="27" t="s">
        <v>74</v>
      </c>
      <c r="B135" s="26" t="s">
        <v>72</v>
      </c>
      <c r="C135" s="48" t="s">
        <v>145</v>
      </c>
      <c r="D135" s="54" t="s">
        <v>63</v>
      </c>
      <c r="E135" s="61">
        <v>392.66</v>
      </c>
      <c r="F135" s="46">
        <v>391136</v>
      </c>
      <c r="G135" s="28" t="s">
        <v>31</v>
      </c>
    </row>
    <row r="136" spans="1:7" ht="21.75" customHeight="1" x14ac:dyDescent="0.25">
      <c r="A136" s="27" t="s">
        <v>74</v>
      </c>
      <c r="B136" s="26" t="s">
        <v>72</v>
      </c>
      <c r="C136" s="48" t="s">
        <v>145</v>
      </c>
      <c r="D136" s="54" t="s">
        <v>63</v>
      </c>
      <c r="E136" s="61">
        <v>1217.24</v>
      </c>
      <c r="F136" s="46">
        <v>391136</v>
      </c>
      <c r="G136" s="28" t="s">
        <v>31</v>
      </c>
    </row>
    <row r="137" spans="1:7" ht="21.75" customHeight="1" x14ac:dyDescent="0.25">
      <c r="A137" s="27" t="s">
        <v>74</v>
      </c>
      <c r="B137" s="26" t="s">
        <v>72</v>
      </c>
      <c r="C137" s="48" t="s">
        <v>145</v>
      </c>
      <c r="D137" s="54" t="s">
        <v>63</v>
      </c>
      <c r="E137" s="61">
        <v>543.67999999999995</v>
      </c>
      <c r="F137" s="46">
        <v>391136</v>
      </c>
      <c r="G137" s="28" t="s">
        <v>31</v>
      </c>
    </row>
    <row r="138" spans="1:7" ht="21.75" customHeight="1" x14ac:dyDescent="0.25">
      <c r="A138" s="27" t="s">
        <v>74</v>
      </c>
      <c r="B138" s="26" t="s">
        <v>72</v>
      </c>
      <c r="C138" s="48" t="s">
        <v>145</v>
      </c>
      <c r="D138" s="54" t="s">
        <v>63</v>
      </c>
      <c r="E138" s="61">
        <v>1685.4</v>
      </c>
      <c r="F138" s="46">
        <v>391136</v>
      </c>
      <c r="G138" s="28" t="s">
        <v>31</v>
      </c>
    </row>
    <row r="139" spans="1:7" ht="21.75" customHeight="1" x14ac:dyDescent="0.25">
      <c r="A139" s="27" t="s">
        <v>74</v>
      </c>
      <c r="B139" s="26" t="s">
        <v>72</v>
      </c>
      <c r="C139" s="48" t="s">
        <v>145</v>
      </c>
      <c r="D139" s="54" t="s">
        <v>63</v>
      </c>
      <c r="E139" s="61">
        <v>936.34</v>
      </c>
      <c r="F139" s="46" t="s">
        <v>252</v>
      </c>
      <c r="G139" s="28" t="s">
        <v>31</v>
      </c>
    </row>
    <row r="140" spans="1:7" ht="21.75" customHeight="1" x14ac:dyDescent="0.25">
      <c r="A140" s="27" t="s">
        <v>74</v>
      </c>
      <c r="B140" s="26" t="s">
        <v>72</v>
      </c>
      <c r="C140" s="48" t="s">
        <v>145</v>
      </c>
      <c r="D140" s="54" t="s">
        <v>63</v>
      </c>
      <c r="E140" s="61">
        <v>2902.66</v>
      </c>
      <c r="F140" s="46" t="s">
        <v>252</v>
      </c>
      <c r="G140" s="28" t="s">
        <v>31</v>
      </c>
    </row>
    <row r="141" spans="1:7" ht="24" customHeight="1" x14ac:dyDescent="0.25">
      <c r="A141" s="48" t="s">
        <v>117</v>
      </c>
      <c r="B141" s="26">
        <v>1789</v>
      </c>
      <c r="C141" s="48" t="s">
        <v>118</v>
      </c>
      <c r="D141" s="55" t="s">
        <v>119</v>
      </c>
      <c r="E141" s="61">
        <v>8479.2999999999993</v>
      </c>
      <c r="F141" s="80">
        <v>2299</v>
      </c>
      <c r="G141" s="28" t="s">
        <v>31</v>
      </c>
    </row>
    <row r="142" spans="1:7" ht="24" customHeight="1" x14ac:dyDescent="0.25">
      <c r="A142" s="48" t="s">
        <v>117</v>
      </c>
      <c r="B142" s="26" t="s">
        <v>72</v>
      </c>
      <c r="C142" s="48" t="s">
        <v>145</v>
      </c>
      <c r="D142" s="54" t="s">
        <v>63</v>
      </c>
      <c r="E142" s="63">
        <v>287.94</v>
      </c>
      <c r="F142" s="80">
        <v>391126</v>
      </c>
      <c r="G142" s="28" t="s">
        <v>31</v>
      </c>
    </row>
    <row r="143" spans="1:7" ht="23.25" customHeight="1" x14ac:dyDescent="0.25">
      <c r="A143" s="48" t="s">
        <v>117</v>
      </c>
      <c r="B143" s="26" t="s">
        <v>139</v>
      </c>
      <c r="C143" s="48" t="s">
        <v>138</v>
      </c>
      <c r="D143" s="55" t="s">
        <v>63</v>
      </c>
      <c r="E143" s="63">
        <v>349.02</v>
      </c>
      <c r="F143" s="80">
        <v>391991</v>
      </c>
      <c r="G143" s="28" t="s">
        <v>31</v>
      </c>
    </row>
    <row r="144" spans="1:7" ht="23.25" customHeight="1" x14ac:dyDescent="0.25">
      <c r="A144" s="48" t="s">
        <v>117</v>
      </c>
      <c r="B144" s="26" t="s">
        <v>72</v>
      </c>
      <c r="C144" s="48" t="s">
        <v>145</v>
      </c>
      <c r="D144" s="54" t="s">
        <v>63</v>
      </c>
      <c r="E144" s="61">
        <v>301.85000000000002</v>
      </c>
      <c r="F144" s="80" t="s">
        <v>252</v>
      </c>
      <c r="G144" s="28" t="s">
        <v>31</v>
      </c>
    </row>
    <row r="145" spans="1:7" ht="23.25" customHeight="1" x14ac:dyDescent="0.25">
      <c r="A145" s="48" t="s">
        <v>117</v>
      </c>
      <c r="B145" s="26" t="s">
        <v>139</v>
      </c>
      <c r="C145" s="48" t="s">
        <v>138</v>
      </c>
      <c r="D145" s="55" t="s">
        <v>63</v>
      </c>
      <c r="E145" s="61">
        <v>365.88</v>
      </c>
      <c r="F145" s="80" t="s">
        <v>252</v>
      </c>
      <c r="G145" s="28" t="s">
        <v>31</v>
      </c>
    </row>
    <row r="146" spans="1:7" ht="24" customHeight="1" x14ac:dyDescent="0.25">
      <c r="A146" s="49" t="s">
        <v>144</v>
      </c>
      <c r="B146" s="26">
        <v>58</v>
      </c>
      <c r="C146" s="48" t="s">
        <v>185</v>
      </c>
      <c r="D146" s="54" t="s">
        <v>186</v>
      </c>
      <c r="E146" s="61">
        <v>548.41999999999996</v>
      </c>
      <c r="F146" s="46">
        <v>39114</v>
      </c>
      <c r="G146" s="28" t="s">
        <v>31</v>
      </c>
    </row>
    <row r="147" spans="1:7" ht="24" customHeight="1" x14ac:dyDescent="0.25">
      <c r="A147" s="49" t="s">
        <v>144</v>
      </c>
      <c r="B147" s="26" t="s">
        <v>72</v>
      </c>
      <c r="C147" s="48" t="s">
        <v>145</v>
      </c>
      <c r="D147" s="54" t="s">
        <v>63</v>
      </c>
      <c r="E147" s="61">
        <v>8.77</v>
      </c>
      <c r="F147" s="46" t="s">
        <v>252</v>
      </c>
      <c r="G147" s="28" t="s">
        <v>31</v>
      </c>
    </row>
    <row r="148" spans="1:7" ht="24" customHeight="1" x14ac:dyDescent="0.25">
      <c r="A148" s="49" t="s">
        <v>144</v>
      </c>
      <c r="B148" s="26" t="s">
        <v>72</v>
      </c>
      <c r="C148" s="48" t="s">
        <v>145</v>
      </c>
      <c r="D148" s="54" t="s">
        <v>63</v>
      </c>
      <c r="E148" s="61">
        <v>27.17</v>
      </c>
      <c r="F148" s="46" t="s">
        <v>252</v>
      </c>
      <c r="G148" s="28" t="s">
        <v>31</v>
      </c>
    </row>
    <row r="149" spans="1:7" ht="24" customHeight="1" x14ac:dyDescent="0.25">
      <c r="A149" s="49" t="s">
        <v>156</v>
      </c>
      <c r="B149" s="26">
        <v>57</v>
      </c>
      <c r="C149" s="48" t="s">
        <v>185</v>
      </c>
      <c r="D149" s="54" t="s">
        <v>186</v>
      </c>
      <c r="E149" s="61">
        <v>438.74</v>
      </c>
      <c r="F149" s="46">
        <v>39114</v>
      </c>
      <c r="G149" s="28" t="s">
        <v>31</v>
      </c>
    </row>
    <row r="150" spans="1:7" ht="24" customHeight="1" x14ac:dyDescent="0.25">
      <c r="A150" s="49" t="s">
        <v>156</v>
      </c>
      <c r="B150" s="26" t="s">
        <v>72</v>
      </c>
      <c r="C150" s="48" t="s">
        <v>145</v>
      </c>
      <c r="D150" s="54" t="s">
        <v>63</v>
      </c>
      <c r="E150" s="61">
        <v>3.51</v>
      </c>
      <c r="F150" s="46">
        <v>391136</v>
      </c>
      <c r="G150" s="28" t="s">
        <v>31</v>
      </c>
    </row>
    <row r="151" spans="1:7" ht="24" customHeight="1" x14ac:dyDescent="0.25">
      <c r="A151" s="49" t="s">
        <v>156</v>
      </c>
      <c r="B151" s="26" t="s">
        <v>72</v>
      </c>
      <c r="C151" s="48" t="s">
        <v>145</v>
      </c>
      <c r="D151" s="54" t="s">
        <v>63</v>
      </c>
      <c r="E151" s="61">
        <v>10.87</v>
      </c>
      <c r="F151" s="46">
        <v>391136</v>
      </c>
      <c r="G151" s="28" t="s">
        <v>31</v>
      </c>
    </row>
    <row r="152" spans="1:7" ht="24" customHeight="1" x14ac:dyDescent="0.25">
      <c r="A152" s="49" t="s">
        <v>156</v>
      </c>
      <c r="B152" s="26" t="s">
        <v>72</v>
      </c>
      <c r="C152" s="48" t="s">
        <v>145</v>
      </c>
      <c r="D152" s="54" t="s">
        <v>63</v>
      </c>
      <c r="E152" s="61">
        <v>8.77</v>
      </c>
      <c r="F152" s="46">
        <v>391136</v>
      </c>
      <c r="G152" s="28" t="s">
        <v>31</v>
      </c>
    </row>
    <row r="153" spans="1:7" ht="24" customHeight="1" x14ac:dyDescent="0.25">
      <c r="A153" s="49" t="s">
        <v>156</v>
      </c>
      <c r="B153" s="26" t="s">
        <v>72</v>
      </c>
      <c r="C153" s="48" t="s">
        <v>145</v>
      </c>
      <c r="D153" s="54" t="s">
        <v>63</v>
      </c>
      <c r="E153" s="61">
        <v>27.17</v>
      </c>
      <c r="F153" s="46">
        <v>391136</v>
      </c>
      <c r="G153" s="28" t="s">
        <v>31</v>
      </c>
    </row>
    <row r="154" spans="1:7" ht="24" customHeight="1" x14ac:dyDescent="0.25">
      <c r="A154" s="49" t="s">
        <v>156</v>
      </c>
      <c r="B154" s="26" t="s">
        <v>72</v>
      </c>
      <c r="C154" s="48" t="s">
        <v>145</v>
      </c>
      <c r="D154" s="54" t="s">
        <v>63</v>
      </c>
      <c r="E154" s="61">
        <v>7.01</v>
      </c>
      <c r="F154" s="46" t="s">
        <v>252</v>
      </c>
      <c r="G154" s="28" t="s">
        <v>31</v>
      </c>
    </row>
    <row r="155" spans="1:7" ht="24" customHeight="1" x14ac:dyDescent="0.25">
      <c r="A155" s="49" t="s">
        <v>156</v>
      </c>
      <c r="B155" s="26" t="s">
        <v>72</v>
      </c>
      <c r="C155" s="48" t="s">
        <v>145</v>
      </c>
      <c r="D155" s="54" t="s">
        <v>63</v>
      </c>
      <c r="E155" s="61">
        <v>21.73</v>
      </c>
      <c r="F155" s="46" t="s">
        <v>252</v>
      </c>
      <c r="G155" s="28" t="s">
        <v>31</v>
      </c>
    </row>
    <row r="156" spans="1:7" ht="19.5" customHeight="1" x14ac:dyDescent="0.25">
      <c r="A156" s="49" t="s">
        <v>173</v>
      </c>
      <c r="B156" s="26" t="s">
        <v>123</v>
      </c>
      <c r="C156" s="26" t="s">
        <v>87</v>
      </c>
      <c r="D156" s="26"/>
      <c r="E156" s="97">
        <f>48+171.7</f>
        <v>219.7</v>
      </c>
      <c r="F156" s="26"/>
      <c r="G156" s="35" t="s">
        <v>122</v>
      </c>
    </row>
    <row r="157" spans="1:7" ht="21" customHeight="1" x14ac:dyDescent="0.25">
      <c r="A157" s="49"/>
      <c r="B157" s="26">
        <v>244</v>
      </c>
      <c r="C157" s="25" t="s">
        <v>202</v>
      </c>
      <c r="D157" s="54" t="s">
        <v>203</v>
      </c>
      <c r="E157" s="95">
        <v>5785</v>
      </c>
      <c r="F157" s="46">
        <v>39107</v>
      </c>
      <c r="G157" s="28" t="s">
        <v>31</v>
      </c>
    </row>
    <row r="158" spans="1:7" ht="21" customHeight="1" x14ac:dyDescent="0.25">
      <c r="A158" s="49"/>
      <c r="B158" s="26" t="s">
        <v>72</v>
      </c>
      <c r="C158" s="48" t="s">
        <v>145</v>
      </c>
      <c r="D158" s="54" t="s">
        <v>63</v>
      </c>
      <c r="E158" s="95">
        <v>715</v>
      </c>
      <c r="F158" s="46">
        <v>391131</v>
      </c>
      <c r="G158" s="28" t="s">
        <v>31</v>
      </c>
    </row>
    <row r="159" spans="1:7" ht="21" customHeight="1" x14ac:dyDescent="0.25">
      <c r="A159" s="49"/>
      <c r="B159" s="26" t="s">
        <v>72</v>
      </c>
      <c r="C159" s="48" t="s">
        <v>145</v>
      </c>
      <c r="D159" s="54" t="s">
        <v>63</v>
      </c>
      <c r="E159" s="95">
        <v>715</v>
      </c>
      <c r="F159" s="46" t="s">
        <v>252</v>
      </c>
      <c r="G159" s="28" t="s">
        <v>31</v>
      </c>
    </row>
    <row r="160" spans="1:7" ht="21" customHeight="1" x14ac:dyDescent="0.25">
      <c r="A160" s="49"/>
      <c r="B160" s="26">
        <v>310</v>
      </c>
      <c r="C160" s="25" t="s">
        <v>238</v>
      </c>
      <c r="D160" s="54" t="s">
        <v>239</v>
      </c>
      <c r="E160" s="95">
        <v>13350.4</v>
      </c>
      <c r="F160" s="46">
        <v>1389897</v>
      </c>
      <c r="G160" s="28" t="s">
        <v>31</v>
      </c>
    </row>
    <row r="161" spans="1:11" ht="21" customHeight="1" x14ac:dyDescent="0.25">
      <c r="A161" s="50" t="s">
        <v>157</v>
      </c>
      <c r="B161" s="26">
        <v>131229</v>
      </c>
      <c r="C161" s="25" t="s">
        <v>249</v>
      </c>
      <c r="D161" s="54" t="s">
        <v>250</v>
      </c>
      <c r="E161" s="95">
        <v>25</v>
      </c>
      <c r="F161" s="46">
        <v>391821</v>
      </c>
      <c r="G161" s="28" t="s">
        <v>251</v>
      </c>
    </row>
    <row r="162" spans="1:11" ht="17.25" customHeight="1" x14ac:dyDescent="0.25">
      <c r="A162" s="86"/>
      <c r="B162" s="87"/>
      <c r="C162" s="88"/>
      <c r="D162" s="89"/>
      <c r="E162" s="92">
        <f>SUM(E130:E161)</f>
        <v>254231.69</v>
      </c>
      <c r="F162" s="87"/>
      <c r="G162" s="90"/>
    </row>
    <row r="163" spans="1:11" ht="24" customHeight="1" x14ac:dyDescent="0.25">
      <c r="A163" s="27" t="s">
        <v>178</v>
      </c>
      <c r="B163" s="26">
        <v>16695</v>
      </c>
      <c r="C163" s="48" t="s">
        <v>135</v>
      </c>
      <c r="D163" s="54" t="s">
        <v>136</v>
      </c>
      <c r="E163" s="61">
        <v>2003.39</v>
      </c>
      <c r="F163" s="46">
        <v>39114</v>
      </c>
      <c r="G163" s="35" t="s">
        <v>88</v>
      </c>
      <c r="I163" s="32"/>
      <c r="J163" s="32"/>
      <c r="K163" s="14"/>
    </row>
    <row r="164" spans="1:11" ht="24" customHeight="1" x14ac:dyDescent="0.25">
      <c r="A164" s="27" t="s">
        <v>178</v>
      </c>
      <c r="B164" s="26" t="s">
        <v>72</v>
      </c>
      <c r="C164" s="48" t="s">
        <v>145</v>
      </c>
      <c r="D164" s="54" t="s">
        <v>63</v>
      </c>
      <c r="E164" s="61">
        <v>32.020000000000003</v>
      </c>
      <c r="F164" s="46">
        <v>391136</v>
      </c>
      <c r="G164" s="35" t="s">
        <v>88</v>
      </c>
      <c r="I164" s="32"/>
      <c r="J164" s="32"/>
      <c r="K164" s="14"/>
    </row>
    <row r="165" spans="1:11" ht="24" customHeight="1" x14ac:dyDescent="0.25">
      <c r="A165" s="27" t="s">
        <v>178</v>
      </c>
      <c r="B165" s="26" t="s">
        <v>72</v>
      </c>
      <c r="C165" s="48" t="s">
        <v>145</v>
      </c>
      <c r="D165" s="54" t="s">
        <v>63</v>
      </c>
      <c r="E165" s="61">
        <v>99.27</v>
      </c>
      <c r="F165" s="46">
        <v>391136</v>
      </c>
      <c r="G165" s="35" t="s">
        <v>88</v>
      </c>
      <c r="I165" s="32"/>
      <c r="J165" s="32"/>
      <c r="K165" s="14"/>
    </row>
    <row r="166" spans="1:11" ht="24" customHeight="1" x14ac:dyDescent="0.25">
      <c r="A166" s="27" t="s">
        <v>178</v>
      </c>
      <c r="B166" s="26" t="s">
        <v>72</v>
      </c>
      <c r="C166" s="48" t="s">
        <v>145</v>
      </c>
      <c r="D166" s="54" t="s">
        <v>63</v>
      </c>
      <c r="E166" s="61">
        <v>32.020000000000003</v>
      </c>
      <c r="F166" s="46" t="s">
        <v>252</v>
      </c>
      <c r="G166" s="35" t="s">
        <v>88</v>
      </c>
      <c r="I166" s="32"/>
      <c r="J166" s="32"/>
      <c r="K166" s="14"/>
    </row>
    <row r="167" spans="1:11" ht="24" customHeight="1" x14ac:dyDescent="0.25">
      <c r="A167" s="27" t="s">
        <v>178</v>
      </c>
      <c r="B167" s="26" t="s">
        <v>72</v>
      </c>
      <c r="C167" s="48" t="s">
        <v>145</v>
      </c>
      <c r="D167" s="54" t="s">
        <v>63</v>
      </c>
      <c r="E167" s="61">
        <v>99.27</v>
      </c>
      <c r="F167" s="46" t="s">
        <v>252</v>
      </c>
      <c r="G167" s="35" t="s">
        <v>88</v>
      </c>
      <c r="I167" s="32"/>
      <c r="J167" s="32"/>
      <c r="K167" s="14"/>
    </row>
    <row r="168" spans="1:11" ht="24" customHeight="1" x14ac:dyDescent="0.25">
      <c r="A168" s="49" t="s">
        <v>140</v>
      </c>
      <c r="B168" s="26">
        <v>16696</v>
      </c>
      <c r="C168" s="48" t="s">
        <v>135</v>
      </c>
      <c r="D168" s="54" t="s">
        <v>136</v>
      </c>
      <c r="E168" s="61">
        <v>2432.0500000000002</v>
      </c>
      <c r="F168" s="46">
        <v>39114</v>
      </c>
      <c r="G168" s="28" t="s">
        <v>31</v>
      </c>
      <c r="I168" s="32"/>
      <c r="J168" s="32"/>
      <c r="K168" s="14"/>
    </row>
    <row r="169" spans="1:11" ht="24" customHeight="1" x14ac:dyDescent="0.25">
      <c r="A169" s="49" t="s">
        <v>140</v>
      </c>
      <c r="B169" s="26" t="s">
        <v>72</v>
      </c>
      <c r="C169" s="48" t="s">
        <v>145</v>
      </c>
      <c r="D169" s="54" t="s">
        <v>63</v>
      </c>
      <c r="E169" s="61">
        <v>49.01</v>
      </c>
      <c r="F169" s="46">
        <v>391136</v>
      </c>
      <c r="G169" s="28" t="s">
        <v>31</v>
      </c>
      <c r="I169" s="32"/>
      <c r="J169" s="32"/>
      <c r="K169" s="14"/>
    </row>
    <row r="170" spans="1:11" ht="24" customHeight="1" x14ac:dyDescent="0.25">
      <c r="A170" s="49" t="s">
        <v>140</v>
      </c>
      <c r="B170" s="26" t="s">
        <v>72</v>
      </c>
      <c r="C170" s="48" t="s">
        <v>145</v>
      </c>
      <c r="D170" s="54" t="s">
        <v>63</v>
      </c>
      <c r="E170" s="61">
        <v>151.93</v>
      </c>
      <c r="F170" s="46">
        <v>391136</v>
      </c>
      <c r="G170" s="28" t="s">
        <v>31</v>
      </c>
      <c r="I170" s="32"/>
      <c r="J170" s="32"/>
      <c r="K170" s="14"/>
    </row>
    <row r="171" spans="1:11" ht="24" customHeight="1" x14ac:dyDescent="0.25">
      <c r="A171" s="49" t="s">
        <v>140</v>
      </c>
      <c r="B171" s="26" t="s">
        <v>72</v>
      </c>
      <c r="C171" s="48" t="s">
        <v>145</v>
      </c>
      <c r="D171" s="54" t="s">
        <v>63</v>
      </c>
      <c r="E171" s="61">
        <v>38.869999999999997</v>
      </c>
      <c r="F171" s="46" t="s">
        <v>252</v>
      </c>
      <c r="G171" s="28" t="s">
        <v>31</v>
      </c>
      <c r="I171" s="32"/>
      <c r="J171" s="32"/>
      <c r="K171" s="14"/>
    </row>
    <row r="172" spans="1:11" ht="24" customHeight="1" x14ac:dyDescent="0.25">
      <c r="A172" s="49" t="s">
        <v>140</v>
      </c>
      <c r="B172" s="26" t="s">
        <v>72</v>
      </c>
      <c r="C172" s="48" t="s">
        <v>145</v>
      </c>
      <c r="D172" s="54" t="s">
        <v>63</v>
      </c>
      <c r="E172" s="61">
        <v>120.49</v>
      </c>
      <c r="F172" s="46" t="s">
        <v>252</v>
      </c>
      <c r="G172" s="28" t="s">
        <v>31</v>
      </c>
      <c r="I172" s="32"/>
      <c r="J172" s="32"/>
      <c r="K172" s="14"/>
    </row>
    <row r="173" spans="1:11" ht="23.25" customHeight="1" x14ac:dyDescent="0.25">
      <c r="A173" s="49" t="s">
        <v>80</v>
      </c>
      <c r="B173" s="26">
        <v>5663</v>
      </c>
      <c r="C173" s="48" t="s">
        <v>81</v>
      </c>
      <c r="D173" s="55" t="s">
        <v>115</v>
      </c>
      <c r="E173" s="62">
        <v>813.28</v>
      </c>
      <c r="F173" s="46">
        <v>39114</v>
      </c>
      <c r="G173" s="35" t="s">
        <v>88</v>
      </c>
      <c r="H173" s="32"/>
      <c r="I173" s="32"/>
    </row>
    <row r="174" spans="1:11" ht="23.25" customHeight="1" x14ac:dyDescent="0.25">
      <c r="A174" s="49" t="s">
        <v>80</v>
      </c>
      <c r="B174" s="26" t="s">
        <v>72</v>
      </c>
      <c r="C174" s="48" t="s">
        <v>145</v>
      </c>
      <c r="D174" s="54" t="s">
        <v>63</v>
      </c>
      <c r="E174" s="62">
        <v>13</v>
      </c>
      <c r="F174" s="46" t="s">
        <v>252</v>
      </c>
      <c r="G174" s="35" t="s">
        <v>88</v>
      </c>
      <c r="H174" s="32"/>
      <c r="I174" s="32"/>
    </row>
    <row r="175" spans="1:11" ht="23.25" customHeight="1" x14ac:dyDescent="0.25">
      <c r="A175" s="49" t="s">
        <v>80</v>
      </c>
      <c r="B175" s="26" t="s">
        <v>72</v>
      </c>
      <c r="C175" s="48" t="s">
        <v>145</v>
      </c>
      <c r="D175" s="54" t="s">
        <v>63</v>
      </c>
      <c r="E175" s="62">
        <v>40.299999999999997</v>
      </c>
      <c r="F175" s="46" t="s">
        <v>252</v>
      </c>
      <c r="G175" s="35" t="s">
        <v>88</v>
      </c>
      <c r="H175" s="32"/>
      <c r="I175" s="32"/>
    </row>
    <row r="176" spans="1:11" ht="23.25" customHeight="1" x14ac:dyDescent="0.25">
      <c r="A176" s="49" t="s">
        <v>79</v>
      </c>
      <c r="B176" s="26">
        <v>38</v>
      </c>
      <c r="C176" s="25" t="s">
        <v>200</v>
      </c>
      <c r="D176" s="54" t="s">
        <v>199</v>
      </c>
      <c r="E176" s="62">
        <v>2632.49</v>
      </c>
      <c r="F176" s="46">
        <v>39114</v>
      </c>
      <c r="G176" s="35" t="s">
        <v>88</v>
      </c>
      <c r="H176" s="32"/>
    </row>
    <row r="177" spans="1:11" ht="23.25" customHeight="1" x14ac:dyDescent="0.25">
      <c r="A177" s="49" t="s">
        <v>79</v>
      </c>
      <c r="B177" s="26" t="s">
        <v>72</v>
      </c>
      <c r="C177" s="48" t="s">
        <v>145</v>
      </c>
      <c r="D177" s="54" t="s">
        <v>63</v>
      </c>
      <c r="E177" s="62">
        <v>21.04</v>
      </c>
      <c r="F177" s="46">
        <v>391136</v>
      </c>
      <c r="G177" s="35" t="s">
        <v>88</v>
      </c>
      <c r="H177" s="32"/>
    </row>
    <row r="178" spans="1:11" ht="23.25" customHeight="1" x14ac:dyDescent="0.25">
      <c r="A178" s="49" t="s">
        <v>79</v>
      </c>
      <c r="B178" s="26" t="s">
        <v>72</v>
      </c>
      <c r="C178" s="48" t="s">
        <v>145</v>
      </c>
      <c r="D178" s="54" t="s">
        <v>63</v>
      </c>
      <c r="E178" s="62">
        <v>65.23</v>
      </c>
      <c r="F178" s="46">
        <v>391136</v>
      </c>
      <c r="G178" s="35" t="s">
        <v>88</v>
      </c>
      <c r="H178" s="32"/>
    </row>
    <row r="179" spans="1:11" ht="23.25" customHeight="1" x14ac:dyDescent="0.25">
      <c r="A179" s="49" t="s">
        <v>79</v>
      </c>
      <c r="B179" s="26" t="s">
        <v>72</v>
      </c>
      <c r="C179" s="48" t="s">
        <v>145</v>
      </c>
      <c r="D179" s="54" t="s">
        <v>63</v>
      </c>
      <c r="E179" s="62">
        <v>21.04</v>
      </c>
      <c r="F179" s="46">
        <v>391136</v>
      </c>
      <c r="G179" s="35" t="s">
        <v>88</v>
      </c>
      <c r="H179" s="32"/>
    </row>
    <row r="180" spans="1:11" ht="23.25" customHeight="1" x14ac:dyDescent="0.25">
      <c r="A180" s="49" t="s">
        <v>79</v>
      </c>
      <c r="B180" s="26" t="s">
        <v>72</v>
      </c>
      <c r="C180" s="48" t="s">
        <v>145</v>
      </c>
      <c r="D180" s="54" t="s">
        <v>63</v>
      </c>
      <c r="E180" s="62">
        <v>65.23</v>
      </c>
      <c r="F180" s="46">
        <v>391136</v>
      </c>
      <c r="G180" s="35" t="s">
        <v>88</v>
      </c>
      <c r="H180" s="32"/>
    </row>
    <row r="181" spans="1:11" ht="23.25" customHeight="1" x14ac:dyDescent="0.25">
      <c r="A181" s="49" t="s">
        <v>79</v>
      </c>
      <c r="B181" s="26" t="s">
        <v>72</v>
      </c>
      <c r="C181" s="48" t="s">
        <v>145</v>
      </c>
      <c r="D181" s="54" t="s">
        <v>63</v>
      </c>
      <c r="E181" s="62">
        <v>42.08</v>
      </c>
      <c r="F181" s="46" t="s">
        <v>252</v>
      </c>
      <c r="G181" s="35" t="s">
        <v>88</v>
      </c>
      <c r="H181" s="32"/>
    </row>
    <row r="182" spans="1:11" ht="23.25" customHeight="1" x14ac:dyDescent="0.25">
      <c r="A182" s="49" t="s">
        <v>79</v>
      </c>
      <c r="B182" s="26" t="s">
        <v>72</v>
      </c>
      <c r="C182" s="48" t="s">
        <v>145</v>
      </c>
      <c r="D182" s="54" t="s">
        <v>63</v>
      </c>
      <c r="E182" s="62">
        <v>130.43</v>
      </c>
      <c r="F182" s="46" t="s">
        <v>252</v>
      </c>
      <c r="G182" s="35" t="s">
        <v>88</v>
      </c>
      <c r="H182" s="32"/>
    </row>
    <row r="183" spans="1:11" ht="23.25" customHeight="1" x14ac:dyDescent="0.25">
      <c r="A183" s="49" t="s">
        <v>137</v>
      </c>
      <c r="B183" s="26">
        <v>36</v>
      </c>
      <c r="C183" s="25" t="s">
        <v>200</v>
      </c>
      <c r="D183" s="54" t="s">
        <v>199</v>
      </c>
      <c r="E183" s="61">
        <v>1220.05</v>
      </c>
      <c r="F183" s="46">
        <v>39111</v>
      </c>
      <c r="G183" s="35" t="s">
        <v>148</v>
      </c>
      <c r="I183" s="32"/>
      <c r="J183" s="32"/>
      <c r="K183" s="14"/>
    </row>
    <row r="184" spans="1:11" ht="23.25" customHeight="1" x14ac:dyDescent="0.25">
      <c r="A184" s="49" t="s">
        <v>137</v>
      </c>
      <c r="B184" s="26" t="s">
        <v>72</v>
      </c>
      <c r="C184" s="48" t="s">
        <v>145</v>
      </c>
      <c r="D184" s="54" t="s">
        <v>63</v>
      </c>
      <c r="E184" s="61">
        <v>8.18</v>
      </c>
      <c r="F184" s="46">
        <v>391136</v>
      </c>
      <c r="G184" s="35" t="s">
        <v>148</v>
      </c>
      <c r="I184" s="32"/>
      <c r="J184" s="32"/>
      <c r="K184" s="14"/>
    </row>
    <row r="185" spans="1:11" ht="23.25" customHeight="1" x14ac:dyDescent="0.25">
      <c r="A185" s="49" t="s">
        <v>137</v>
      </c>
      <c r="B185" s="26" t="s">
        <v>72</v>
      </c>
      <c r="C185" s="48" t="s">
        <v>145</v>
      </c>
      <c r="D185" s="54" t="s">
        <v>63</v>
      </c>
      <c r="E185" s="61">
        <v>25.34</v>
      </c>
      <c r="F185" s="46">
        <v>391136</v>
      </c>
      <c r="G185" s="35" t="s">
        <v>148</v>
      </c>
      <c r="I185" s="32"/>
      <c r="J185" s="32"/>
      <c r="K185" s="14"/>
    </row>
    <row r="186" spans="1:11" ht="23.25" customHeight="1" x14ac:dyDescent="0.25">
      <c r="A186" s="49" t="s">
        <v>137</v>
      </c>
      <c r="B186" s="26" t="s">
        <v>72</v>
      </c>
      <c r="C186" s="48" t="s">
        <v>145</v>
      </c>
      <c r="D186" s="54" t="s">
        <v>63</v>
      </c>
      <c r="E186" s="61">
        <v>11.32</v>
      </c>
      <c r="F186" s="46">
        <v>391136</v>
      </c>
      <c r="G186" s="35" t="s">
        <v>148</v>
      </c>
      <c r="I186" s="32"/>
      <c r="J186" s="32"/>
      <c r="K186" s="14"/>
    </row>
    <row r="187" spans="1:11" ht="23.25" customHeight="1" x14ac:dyDescent="0.25">
      <c r="A187" s="49" t="s">
        <v>137</v>
      </c>
      <c r="B187" s="26" t="s">
        <v>72</v>
      </c>
      <c r="C187" s="48" t="s">
        <v>145</v>
      </c>
      <c r="D187" s="54" t="s">
        <v>63</v>
      </c>
      <c r="E187" s="61">
        <v>35.11</v>
      </c>
      <c r="F187" s="46">
        <v>391136</v>
      </c>
      <c r="G187" s="35" t="s">
        <v>148</v>
      </c>
      <c r="I187" s="32"/>
      <c r="J187" s="32"/>
      <c r="K187" s="14"/>
    </row>
    <row r="188" spans="1:11" ht="23.25" customHeight="1" x14ac:dyDescent="0.25">
      <c r="A188" s="49" t="s">
        <v>137</v>
      </c>
      <c r="B188" s="26" t="s">
        <v>72</v>
      </c>
      <c r="C188" s="48" t="s">
        <v>145</v>
      </c>
      <c r="D188" s="54" t="s">
        <v>63</v>
      </c>
      <c r="E188" s="61">
        <v>19.5</v>
      </c>
      <c r="F188" s="46" t="s">
        <v>252</v>
      </c>
      <c r="G188" s="35" t="s">
        <v>148</v>
      </c>
      <c r="I188" s="32"/>
      <c r="J188" s="32"/>
      <c r="K188" s="14"/>
    </row>
    <row r="189" spans="1:11" ht="23.25" customHeight="1" x14ac:dyDescent="0.25">
      <c r="A189" s="49" t="s">
        <v>137</v>
      </c>
      <c r="B189" s="26" t="s">
        <v>72</v>
      </c>
      <c r="C189" s="48" t="s">
        <v>145</v>
      </c>
      <c r="D189" s="54" t="s">
        <v>63</v>
      </c>
      <c r="E189" s="61">
        <v>60.45</v>
      </c>
      <c r="F189" s="46" t="s">
        <v>252</v>
      </c>
      <c r="G189" s="35" t="s">
        <v>148</v>
      </c>
      <c r="I189" s="32"/>
      <c r="J189" s="32"/>
      <c r="K189" s="14"/>
    </row>
    <row r="190" spans="1:11" ht="24" customHeight="1" x14ac:dyDescent="0.25">
      <c r="A190" s="27" t="s">
        <v>134</v>
      </c>
      <c r="B190" s="26">
        <v>226</v>
      </c>
      <c r="C190" s="48" t="s">
        <v>153</v>
      </c>
      <c r="D190" s="55" t="s">
        <v>146</v>
      </c>
      <c r="E190" s="61">
        <v>10796.1</v>
      </c>
      <c r="F190" s="46">
        <v>39114</v>
      </c>
      <c r="G190" s="35" t="s">
        <v>88</v>
      </c>
    </row>
    <row r="191" spans="1:11" ht="24" customHeight="1" x14ac:dyDescent="0.25">
      <c r="A191" s="49" t="s">
        <v>166</v>
      </c>
      <c r="B191" s="26">
        <v>211</v>
      </c>
      <c r="C191" s="48" t="s">
        <v>167</v>
      </c>
      <c r="D191" s="54" t="s">
        <v>168</v>
      </c>
      <c r="E191" s="61">
        <v>3150</v>
      </c>
      <c r="F191" s="46">
        <v>39114</v>
      </c>
      <c r="G191" s="28" t="s">
        <v>160</v>
      </c>
      <c r="I191" s="32"/>
      <c r="J191" s="32"/>
      <c r="K191" s="14"/>
    </row>
    <row r="192" spans="1:11" ht="24" customHeight="1" x14ac:dyDescent="0.25">
      <c r="A192" s="49" t="s">
        <v>189</v>
      </c>
      <c r="B192" s="26"/>
      <c r="C192" s="48" t="s">
        <v>167</v>
      </c>
      <c r="D192" s="54" t="s">
        <v>168</v>
      </c>
      <c r="E192" s="61"/>
      <c r="F192" s="46"/>
      <c r="G192" s="28" t="s">
        <v>31</v>
      </c>
      <c r="I192" s="32"/>
      <c r="J192" s="32"/>
      <c r="K192" s="14"/>
    </row>
    <row r="193" spans="1:11" ht="24" customHeight="1" x14ac:dyDescent="0.25">
      <c r="A193" s="49" t="s">
        <v>211</v>
      </c>
      <c r="B193" s="26">
        <v>3982</v>
      </c>
      <c r="C193" s="48" t="s">
        <v>181</v>
      </c>
      <c r="D193" s="54" t="s">
        <v>182</v>
      </c>
      <c r="E193" s="61">
        <v>1705</v>
      </c>
      <c r="F193" s="46">
        <v>39114</v>
      </c>
      <c r="G193" s="28" t="s">
        <v>160</v>
      </c>
      <c r="I193" s="32"/>
      <c r="J193" s="32"/>
      <c r="K193" s="14"/>
    </row>
    <row r="194" spans="1:11" ht="24" customHeight="1" x14ac:dyDescent="0.25">
      <c r="A194" s="49" t="s">
        <v>212</v>
      </c>
      <c r="B194" s="26">
        <v>3983</v>
      </c>
      <c r="C194" s="48" t="s">
        <v>181</v>
      </c>
      <c r="D194" s="54" t="s">
        <v>182</v>
      </c>
      <c r="E194" s="61">
        <v>275</v>
      </c>
      <c r="F194" s="46">
        <v>39114</v>
      </c>
      <c r="G194" s="28" t="s">
        <v>160</v>
      </c>
      <c r="I194" s="32"/>
      <c r="J194" s="32"/>
      <c r="K194" s="14"/>
    </row>
    <row r="195" spans="1:11" ht="24" customHeight="1" x14ac:dyDescent="0.25">
      <c r="A195" s="49" t="s">
        <v>256</v>
      </c>
      <c r="B195" s="26" t="s">
        <v>72</v>
      </c>
      <c r="C195" s="48" t="s">
        <v>145</v>
      </c>
      <c r="D195" s="54" t="s">
        <v>63</v>
      </c>
      <c r="E195" s="61">
        <v>5440.36</v>
      </c>
      <c r="F195" s="46">
        <v>391136</v>
      </c>
      <c r="G195" s="28" t="s">
        <v>160</v>
      </c>
      <c r="I195" s="32"/>
      <c r="J195" s="32"/>
      <c r="K195" s="14"/>
    </row>
    <row r="196" spans="1:11" ht="17.25" customHeight="1" x14ac:dyDescent="0.25">
      <c r="A196" s="30"/>
      <c r="B196" s="36"/>
      <c r="C196" s="31"/>
      <c r="D196" s="56"/>
      <c r="E196" s="78">
        <f>SUM(E163:E195)</f>
        <v>31648.850000000002</v>
      </c>
      <c r="F196" s="36"/>
      <c r="G196" s="37"/>
    </row>
    <row r="197" spans="1:11" ht="17.25" customHeight="1" x14ac:dyDescent="0.25">
      <c r="A197" s="26"/>
      <c r="B197" s="26" t="s">
        <v>123</v>
      </c>
      <c r="C197" s="26" t="s">
        <v>87</v>
      </c>
      <c r="D197" s="26"/>
      <c r="E197" s="97">
        <v>171.7</v>
      </c>
      <c r="F197" s="26"/>
      <c r="G197" s="35" t="s">
        <v>122</v>
      </c>
    </row>
    <row r="198" spans="1:11" ht="17.25" customHeight="1" x14ac:dyDescent="0.25">
      <c r="A198" s="27" t="s">
        <v>84</v>
      </c>
      <c r="B198" s="26" t="s">
        <v>75</v>
      </c>
      <c r="C198" s="26"/>
      <c r="D198" s="26"/>
      <c r="E198" s="97">
        <v>0</v>
      </c>
      <c r="F198" s="26"/>
      <c r="G198" s="35" t="s">
        <v>89</v>
      </c>
    </row>
    <row r="199" spans="1:11" ht="17.25" customHeight="1" x14ac:dyDescent="0.25">
      <c r="A199" s="86"/>
      <c r="B199" s="87"/>
      <c r="C199" s="87"/>
      <c r="D199" s="87"/>
      <c r="E199" s="91">
        <f>SUM(E197:E198)</f>
        <v>171.7</v>
      </c>
      <c r="F199" s="87"/>
      <c r="G199" s="90"/>
    </row>
    <row r="200" spans="1:11" ht="18" customHeight="1" x14ac:dyDescent="0.25">
      <c r="A200" s="138"/>
      <c r="B200" s="138"/>
      <c r="C200" s="138"/>
      <c r="D200" s="72"/>
      <c r="E200" s="73">
        <f>E65+E75+E112+E117+E119+E129+E162+E196+E199</f>
        <v>492259.57</v>
      </c>
      <c r="F200" s="38"/>
      <c r="G200" s="39"/>
    </row>
    <row r="201" spans="1:11" x14ac:dyDescent="0.25">
      <c r="A201" s="23"/>
      <c r="B201" s="23"/>
      <c r="C201" s="23"/>
      <c r="D201" s="23"/>
      <c r="E201" s="98"/>
      <c r="F201" s="24"/>
    </row>
    <row r="202" spans="1:11" x14ac:dyDescent="0.25">
      <c r="A202" s="23"/>
      <c r="B202" s="23"/>
      <c r="C202" s="23"/>
      <c r="D202" s="23"/>
    </row>
    <row r="203" spans="1:11" x14ac:dyDescent="0.25">
      <c r="A203" s="23"/>
      <c r="B203" s="23"/>
      <c r="C203" s="23"/>
      <c r="D203" s="23"/>
      <c r="E203" s="100"/>
      <c r="F203" s="24"/>
    </row>
    <row r="204" spans="1:11" x14ac:dyDescent="0.25">
      <c r="A204" s="23"/>
      <c r="B204" s="23"/>
      <c r="C204" s="23"/>
      <c r="D204" s="23"/>
      <c r="E204" s="100"/>
      <c r="F204" s="24"/>
    </row>
    <row r="205" spans="1:11" x14ac:dyDescent="0.25">
      <c r="A205" s="23"/>
      <c r="B205" s="23"/>
      <c r="C205" s="23"/>
      <c r="D205" s="23"/>
      <c r="E205" s="100"/>
      <c r="F205" s="24"/>
    </row>
    <row r="206" spans="1:11" x14ac:dyDescent="0.25">
      <c r="A206" s="23"/>
      <c r="B206" s="23"/>
      <c r="C206" s="23"/>
      <c r="D206" s="23"/>
      <c r="E206" s="100"/>
      <c r="F206" s="24"/>
    </row>
    <row r="207" spans="1:11" x14ac:dyDescent="0.25">
      <c r="A207" s="23"/>
      <c r="B207" s="23"/>
      <c r="C207" s="23"/>
      <c r="D207" s="23"/>
      <c r="E207" s="100"/>
      <c r="F207" s="24"/>
    </row>
    <row r="208" spans="1:11" x14ac:dyDescent="0.25">
      <c r="A208" s="23"/>
      <c r="B208" s="23"/>
      <c r="C208" s="23"/>
      <c r="D208" s="23"/>
      <c r="E208" s="100"/>
      <c r="F208" s="24"/>
    </row>
    <row r="209" spans="1:6" x14ac:dyDescent="0.25">
      <c r="A209" s="23"/>
      <c r="B209" s="23"/>
      <c r="C209" s="23"/>
      <c r="D209" s="23"/>
      <c r="E209" s="100"/>
      <c r="F209" s="24"/>
    </row>
    <row r="210" spans="1:6" x14ac:dyDescent="0.25">
      <c r="A210" s="23"/>
      <c r="B210" s="23"/>
      <c r="C210" s="23"/>
      <c r="D210" s="23"/>
      <c r="E210" s="100"/>
      <c r="F210" s="24"/>
    </row>
    <row r="211" spans="1:6" x14ac:dyDescent="0.25">
      <c r="A211" s="23"/>
      <c r="B211" s="23"/>
      <c r="C211" s="23"/>
      <c r="D211" s="23"/>
      <c r="E211" s="100"/>
      <c r="F211" s="24"/>
    </row>
    <row r="212" spans="1:6" x14ac:dyDescent="0.25">
      <c r="A212" s="23"/>
      <c r="B212" s="23"/>
      <c r="C212" s="23"/>
      <c r="D212" s="23"/>
      <c r="E212" s="100"/>
      <c r="F212" s="24"/>
    </row>
    <row r="213" spans="1:6" x14ac:dyDescent="0.25">
      <c r="A213" s="23"/>
      <c r="B213" s="23"/>
      <c r="C213" s="23"/>
      <c r="D213" s="23"/>
      <c r="E213" s="100"/>
      <c r="F213" s="24"/>
    </row>
    <row r="214" spans="1:6" x14ac:dyDescent="0.25">
      <c r="A214" s="23"/>
      <c r="B214" s="23"/>
      <c r="C214" s="23"/>
      <c r="D214" s="23"/>
      <c r="E214" s="100"/>
      <c r="F214" s="24"/>
    </row>
    <row r="215" spans="1:6" x14ac:dyDescent="0.25">
      <c r="A215" s="23"/>
      <c r="B215" s="23"/>
      <c r="C215" s="23"/>
      <c r="D215" s="23"/>
      <c r="E215" s="100"/>
      <c r="F215" s="24"/>
    </row>
    <row r="216" spans="1:6" x14ac:dyDescent="0.25">
      <c r="A216" s="23"/>
      <c r="B216" s="23"/>
      <c r="C216" s="23"/>
      <c r="D216" s="82"/>
      <c r="E216" s="100"/>
      <c r="F216" s="24"/>
    </row>
    <row r="217" spans="1:6" x14ac:dyDescent="0.25">
      <c r="A217" s="23"/>
      <c r="B217" s="23"/>
      <c r="C217" s="23"/>
      <c r="D217" s="81"/>
      <c r="E217" s="100"/>
      <c r="F217" s="24"/>
    </row>
    <row r="218" spans="1:6" x14ac:dyDescent="0.25">
      <c r="A218" s="23"/>
      <c r="B218" s="23"/>
      <c r="C218" s="23"/>
      <c r="D218" s="81"/>
      <c r="E218" s="100"/>
      <c r="F218" s="24"/>
    </row>
    <row r="219" spans="1:6" x14ac:dyDescent="0.25">
      <c r="A219" s="23"/>
      <c r="B219" s="23"/>
      <c r="C219" s="23"/>
      <c r="D219" s="83"/>
      <c r="E219" s="100"/>
      <c r="F219" s="24"/>
    </row>
    <row r="220" spans="1:6" x14ac:dyDescent="0.25">
      <c r="A220" s="23"/>
      <c r="B220" s="23"/>
      <c r="C220" s="23"/>
      <c r="D220" s="81"/>
      <c r="E220" s="100"/>
      <c r="F220" s="24"/>
    </row>
    <row r="221" spans="1:6" x14ac:dyDescent="0.25">
      <c r="A221" s="23"/>
      <c r="B221" s="23"/>
      <c r="C221" s="23"/>
      <c r="D221" s="81"/>
      <c r="E221" s="100"/>
      <c r="F221" s="24"/>
    </row>
    <row r="222" spans="1:6" x14ac:dyDescent="0.25">
      <c r="A222" s="23"/>
      <c r="B222" s="23"/>
      <c r="C222" s="23"/>
      <c r="D222" s="23"/>
      <c r="E222" s="100"/>
      <c r="F222" s="24"/>
    </row>
    <row r="223" spans="1:6" x14ac:dyDescent="0.25">
      <c r="A223" s="23"/>
      <c r="B223" s="23"/>
      <c r="C223" s="23"/>
      <c r="D223" s="23"/>
      <c r="E223" s="100"/>
      <c r="F223" s="24"/>
    </row>
    <row r="224" spans="1:6" x14ac:dyDescent="0.25">
      <c r="A224" s="23"/>
      <c r="B224" s="23"/>
      <c r="C224" s="23"/>
      <c r="D224" s="23"/>
      <c r="E224" s="100"/>
      <c r="F224" s="24"/>
    </row>
    <row r="225" spans="1:6" x14ac:dyDescent="0.25">
      <c r="A225" s="23"/>
      <c r="B225" s="23"/>
      <c r="C225" s="23"/>
      <c r="D225" s="23"/>
      <c r="E225" s="100"/>
      <c r="F225" s="24"/>
    </row>
    <row r="226" spans="1:6" x14ac:dyDescent="0.25">
      <c r="A226" s="23"/>
      <c r="B226" s="23"/>
      <c r="C226" s="23"/>
      <c r="D226" s="23"/>
      <c r="E226" s="100"/>
      <c r="F226" s="24"/>
    </row>
    <row r="227" spans="1:6" x14ac:dyDescent="0.25">
      <c r="A227" s="23"/>
      <c r="B227" s="23"/>
      <c r="C227" s="23"/>
      <c r="D227" s="23"/>
      <c r="E227" s="100"/>
      <c r="F227" s="24"/>
    </row>
    <row r="228" spans="1:6" x14ac:dyDescent="0.25">
      <c r="A228" s="23"/>
      <c r="B228" s="23"/>
      <c r="C228" s="23"/>
      <c r="D228" s="23"/>
      <c r="E228" s="100"/>
      <c r="F228" s="24"/>
    </row>
    <row r="229" spans="1:6" x14ac:dyDescent="0.25">
      <c r="A229" s="23"/>
      <c r="B229" s="23"/>
      <c r="C229" s="23"/>
      <c r="D229" s="23"/>
      <c r="E229" s="100"/>
      <c r="F229" s="24"/>
    </row>
    <row r="230" spans="1:6" x14ac:dyDescent="0.25">
      <c r="A230" s="23"/>
      <c r="B230" s="23"/>
      <c r="C230" s="23"/>
      <c r="D230" s="23"/>
      <c r="E230" s="100"/>
      <c r="F230" s="24"/>
    </row>
    <row r="231" spans="1:6" x14ac:dyDescent="0.25">
      <c r="E231" s="102"/>
    </row>
    <row r="232" spans="1:6" x14ac:dyDescent="0.25">
      <c r="E232" s="99"/>
    </row>
    <row r="233" spans="1:6" x14ac:dyDescent="0.25">
      <c r="E233" s="99"/>
    </row>
    <row r="234" spans="1:6" x14ac:dyDescent="0.25">
      <c r="E234" s="99"/>
    </row>
    <row r="235" spans="1:6" x14ac:dyDescent="0.25">
      <c r="E235" s="102"/>
    </row>
    <row r="236" spans="1:6" x14ac:dyDescent="0.25">
      <c r="E236" s="99"/>
    </row>
    <row r="237" spans="1:6" x14ac:dyDescent="0.25">
      <c r="E237" s="99"/>
    </row>
    <row r="239" spans="1:6" x14ac:dyDescent="0.25">
      <c r="E239" s="99"/>
    </row>
  </sheetData>
  <autoFilter ref="A1:G200" xr:uid="{00000000-0009-0000-0000-000001000000}"/>
  <mergeCells count="1">
    <mergeCell ref="A200:C200"/>
  </mergeCells>
  <pageMargins left="0.51181102362204722" right="0.51181102362204722" top="0.39370078740157483" bottom="0.39370078740157483" header="0.31496062992125984" footer="0.31496062992125984"/>
  <pageSetup paperSize="9" scale="54" orientation="portrait" horizontalDpi="1200" r:id="rId1"/>
  <rowBreaks count="4" manualBreakCount="4">
    <brk id="57" max="11" man="1"/>
    <brk id="119" max="11" man="1"/>
    <brk id="175" max="11" man="1"/>
    <brk id="200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fevereiro</vt:lpstr>
      <vt:lpstr>Planilha2</vt:lpstr>
      <vt:lpstr>fevereiro!Area_de_impressao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2025-04-14T18:15:36Z</cp:lastPrinted>
  <dcterms:created xsi:type="dcterms:W3CDTF">2015-02-24T11:41:13Z</dcterms:created>
  <dcterms:modified xsi:type="dcterms:W3CDTF">2025-05-29T16:22:50Z</dcterms:modified>
</cp:coreProperties>
</file>