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2175" documentId="13_ncr:1_{9865899C-B506-445E-93D6-F35D1E9E5A35}" xr6:coauthVersionLast="47" xr6:coauthVersionMax="47" xr10:uidLastSave="{059B2453-2284-4702-A3FD-65937E7BC0D3}"/>
  <bookViews>
    <workbookView xWindow="-120" yWindow="-120" windowWidth="29040" windowHeight="15720" xr2:uid="{00000000-000D-0000-FFFF-FFFF00000000}"/>
  </bookViews>
  <sheets>
    <sheet name="anexo  01 a 13" sheetId="25" r:id="rId1"/>
    <sheet name="01 a 13 jan" sheetId="26" r:id="rId2"/>
    <sheet name="anexo  14 a 31" sheetId="30" r:id="rId3"/>
    <sheet name="14 a 31 jan" sheetId="29" r:id="rId4"/>
  </sheets>
  <definedNames>
    <definedName name="_xlnm._FilterDatabase" localSheetId="1" hidden="1">'01 a 13 jan'!$A$1:$G$154</definedName>
    <definedName name="_xlnm._FilterDatabase" localSheetId="3" hidden="1">'14 a 31 jan'!$A$1:$G$113</definedName>
    <definedName name="_xlnm.Print_Area" localSheetId="1">'01 a 13 jan'!$A$1:$G$154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0" l="1"/>
  <c r="E37" i="29"/>
  <c r="E43" i="29"/>
  <c r="E42" i="29"/>
  <c r="E40" i="29"/>
  <c r="E39" i="29"/>
  <c r="E38" i="29"/>
  <c r="E96" i="29" l="1"/>
  <c r="E109" i="29"/>
  <c r="E112" i="29" s="1"/>
  <c r="E61" i="29"/>
  <c r="E50" i="29"/>
  <c r="E36" i="29"/>
  <c r="E107" i="26"/>
  <c r="E83" i="29"/>
  <c r="E51" i="29" l="1"/>
  <c r="E62" i="29"/>
  <c r="E69" i="29"/>
  <c r="E100" i="29"/>
  <c r="E63" i="26"/>
  <c r="E87" i="26" l="1"/>
  <c r="F80" i="30"/>
  <c r="D80" i="30"/>
  <c r="C80" i="30"/>
  <c r="B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F40" i="30"/>
  <c r="F43" i="30" s="1"/>
  <c r="E108" i="29"/>
  <c r="E87" i="29"/>
  <c r="E64" i="29"/>
  <c r="E65" i="29" s="1"/>
  <c r="E23" i="29"/>
  <c r="E13" i="29"/>
  <c r="E113" i="29" l="1"/>
  <c r="F100" i="30"/>
  <c r="F101" i="30" s="1"/>
  <c r="F103" i="30" s="1"/>
  <c r="F46" i="30"/>
  <c r="F99" i="30" s="1"/>
  <c r="E80" i="30"/>
  <c r="E151" i="26" l="1"/>
  <c r="E109" i="26"/>
  <c r="E127" i="26"/>
  <c r="E43" i="26" l="1"/>
  <c r="E33" i="26"/>
  <c r="E76" i="26" l="1"/>
  <c r="E153" i="26" l="1"/>
  <c r="F40" i="25" l="1"/>
  <c r="D80" i="25" l="1"/>
  <c r="E77" i="26" l="1"/>
  <c r="E154" i="26" s="1"/>
  <c r="F80" i="25" l="1"/>
  <c r="C80" i="25"/>
  <c r="E79" i="25"/>
  <c r="E78" i="25"/>
  <c r="B80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F43" i="25"/>
  <c r="F100" i="25" l="1"/>
  <c r="F101" i="25" s="1"/>
  <c r="F103" i="25" s="1"/>
  <c r="F46" i="25"/>
  <c r="F99" i="25" s="1"/>
  <c r="E8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51" authorId="0" shapeId="0" xr:uid="{DAABC696-DF24-4BF8-9AEB-749BCFAFF661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pago 28-01-25</t>
        </r>
      </text>
    </comment>
    <comment ref="E88" authorId="0" shapeId="0" xr:uid="{6F181DCF-9E4D-4271-BF08-434ADEF4501D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pago 22/01</t>
        </r>
      </text>
    </comment>
    <comment ref="E89" authorId="0" shapeId="0" xr:uid="{C8AB02D8-38F0-46AF-A99B-B7ADE963794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PAGO 28-01-25</t>
        </r>
      </text>
    </comment>
    <comment ref="E137" authorId="0" shapeId="0" xr:uid="{71D30EFF-E137-4A7C-AFD9-6D886AF35D7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60 atendimentos</t>
        </r>
      </text>
    </comment>
    <comment ref="E143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39 exames</t>
        </r>
      </text>
    </comment>
    <comment ref="E144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08 exames</t>
        </r>
      </text>
    </comment>
    <comment ref="E145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01 testes seguimento</t>
        </r>
      </text>
    </comment>
    <comment ref="E146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01
 testes maternidade</t>
        </r>
      </text>
    </comment>
    <comment ref="E152" authorId="0" shapeId="0" xr:uid="{473368C4-B4BC-4435-B3BE-2E42468765E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pago 16-01-25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1" authorId="0" shapeId="0" xr:uid="{54DA11B9-9A66-45E3-95E1-5E7D6949F6B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1.526,64 conta 67034 (15 a 31/01)
1.621,67 conta 4228 (15 a 31/01
2.031,98 conta 67034-0 (fev)
2.524,37 conta 4228 (fev)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32" authorId="0" shapeId="0" xr:uid="{CD610DB6-C430-4816-91A8-49EBC90B69E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pago 23-01-25</t>
        </r>
      </text>
    </comment>
    <comment ref="E70" authorId="0" shapeId="0" xr:uid="{561EC21C-6137-4591-8107-3C40CCD3295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pago em 2834001
</t>
        </r>
      </text>
    </comment>
    <comment ref="E96" authorId="0" shapeId="0" xr:uid="{F450111C-AE9E-4650-9720-797C88E9CD4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15-01-25 + 14-02-25</t>
        </r>
      </text>
    </comment>
    <comment ref="E101" authorId="0" shapeId="0" xr:uid="{0A6E2930-901F-40C8-A44C-8F110B1A67B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30 atendimentos</t>
        </r>
      </text>
    </comment>
    <comment ref="E103" authorId="0" shapeId="0" xr:uid="{530DE71E-0645-492C-BD03-489BC1516F8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50 exames</t>
        </r>
      </text>
    </comment>
    <comment ref="E104" authorId="0" shapeId="0" xr:uid="{52E98809-C29F-458C-A7E2-9928E73F101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29
 exames</t>
        </r>
      </text>
    </comment>
    <comment ref="E105" authorId="0" shapeId="0" xr:uid="{E372C839-7DF1-421E-8524-9791FCA48AF3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 exames</t>
        </r>
      </text>
    </comment>
    <comment ref="E106" authorId="0" shapeId="0" xr:uid="{89B4933D-62AF-4516-A6A5-713E676C5A9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23 testes seguimento</t>
        </r>
      </text>
    </comment>
    <comment ref="E107" authorId="0" shapeId="0" xr:uid="{47431892-BB3C-49B4-BEC3-4D5E71CBA3D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09
 testes maternidade</t>
        </r>
      </text>
    </comment>
    <comment ref="E109" authorId="0" shapeId="0" xr:uid="{484D9382-3D7D-44F0-892E-4EFA3F4298E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15-01-25 e 14-02-25</t>
        </r>
      </text>
    </comment>
  </commentList>
</comments>
</file>

<file path=xl/sharedStrings.xml><?xml version="1.0" encoding="utf-8"?>
<sst xmlns="http://schemas.openxmlformats.org/spreadsheetml/2006/main" count="1312" uniqueCount="280">
  <si>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</si>
  <si>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</si>
  <si>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</si>
  <si>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</si>
  <si>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</si>
  <si>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</si>
  <si>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</si>
  <si>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</si>
  <si>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</si>
  <si>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</si>
  <si>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</si>
  <si>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</si>
  <si>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</si>
  <si>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</si>
  <si>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</si>
  <si>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</si>
  <si>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</si>
  <si>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</si>
  <si>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</si>
  <si>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</si>
  <si>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</si>
  <si>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</si>
  <si>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</si>
  <si>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</si>
  <si>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</si>
  <si>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</si>
  <si>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</si>
  <si>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</si>
  <si>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</si>
  <si>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</si>
  <si>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</si>
  <si>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</si>
  <si>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</si>
  <si>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</si>
  <si>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</si>
  <si>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</si>
  <si>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</si>
  <si>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</si>
  <si>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</si>
  <si>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</si>
  <si>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</si>
  <si>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</si>
  <si>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</si>
  <si>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</si>
  <si>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</si>
  <si>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</si>
  <si>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</si>
  <si>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</si>
  <si>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</si>
  <si>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</si>
  <si>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</si>
  <si>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</si>
  <si>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</si>
  <si>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</si>
  <si>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</si>
  <si>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</si>
  <si>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</si>
  <si>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</si>
  <si>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</si>
  <si>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</si>
  <si>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</si>
  <si>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</si>
  <si>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</si>
  <si>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</si>
  <si>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</si>
  <si>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</si>
  <si>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</si>
  <si>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</si>
  <si>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</si>
  <si>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</si>
  <si>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</si>
  <si>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</si>
  <si>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</si>
  <si>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</si>
  <si>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</si>
  <si>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</si>
  <si>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</si>
  <si>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</si>
  <si>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</si>
  <si>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</si>
  <si>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</si>
  <si>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</si>
  <si>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 de Urologia</t>
  </si>
  <si>
    <t>Serviços Administrativos</t>
  </si>
  <si>
    <t>Serviço de Cardiologia</t>
  </si>
  <si>
    <t>Serviços de Enfermagem</t>
  </si>
  <si>
    <t xml:space="preserve">Serviços de Laboratório </t>
  </si>
  <si>
    <t>Banco Bradesco S.A</t>
  </si>
  <si>
    <t>Serviços médicos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</si>
  <si>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</si>
  <si>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</si>
  <si>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</si>
  <si>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</si>
  <si>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</si>
  <si>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</si>
  <si>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</si>
  <si>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</si>
  <si>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</si>
  <si>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</si>
  <si>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</si>
  <si>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</si>
  <si>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</si>
  <si>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</si>
  <si>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</si>
  <si>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</si>
  <si>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</si>
  <si>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</si>
  <si>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</si>
  <si>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Serviço de Regulação</t>
  </si>
  <si>
    <t>até 13/01/2021</t>
  </si>
  <si>
    <t>fatura</t>
  </si>
  <si>
    <t>Termo Aditamento nº 03</t>
  </si>
  <si>
    <t>até 13/01/2022</t>
  </si>
  <si>
    <t>Termo Aditamento nº 01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</si>
  <si>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</si>
  <si>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</si>
  <si>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</si>
  <si>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</si>
  <si>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</si>
  <si>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</si>
  <si>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</si>
  <si>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Termo Aditamento nº 04</t>
  </si>
  <si>
    <t>Despesas Financeiras</t>
  </si>
  <si>
    <t>Extrato</t>
  </si>
  <si>
    <t>Kaprinter Comércio Serviço e Locação de Equipamaneto</t>
  </si>
  <si>
    <t>Termo Aditivo nº 05</t>
  </si>
  <si>
    <t>(A) SALDO DO EXERCÍCIO ANTERIOR</t>
  </si>
  <si>
    <t>Termo de Aditamento nº 07</t>
  </si>
  <si>
    <t>Serviço de Infectologia</t>
  </si>
  <si>
    <t>37.266.019/0001-94</t>
  </si>
  <si>
    <t>Pro Infecto Serviços Médicos Ltda</t>
  </si>
  <si>
    <t>F.Rodrigues Seg do Trab Me</t>
  </si>
  <si>
    <t>Termo de Aditamento nº 08</t>
  </si>
  <si>
    <t>até 13/01/2023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</si>
  <si>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</si>
  <si>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</si>
  <si>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</si>
  <si>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</si>
  <si>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</si>
  <si>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</si>
  <si>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</si>
  <si>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Termo de Aditamento nº 09</t>
  </si>
  <si>
    <t>Noseap Fisioterapia Eireli</t>
  </si>
  <si>
    <t>37.556.641/0001-37</t>
  </si>
  <si>
    <t>Exame Eletroencefalograma</t>
  </si>
  <si>
    <t>Juliana Nascimento dos Santos</t>
  </si>
  <si>
    <t xml:space="preserve">Documento de Arrecadação de Receitas Federais </t>
  </si>
  <si>
    <t>46.763.138/0001-43</t>
  </si>
  <si>
    <t>68.295.880/0001-04</t>
  </si>
  <si>
    <t>Locação diversas</t>
  </si>
  <si>
    <t>Termo de Aditamento nº 10</t>
  </si>
  <si>
    <t>Serviço Higiene</t>
  </si>
  <si>
    <t>Termo de Aditamento nº 11</t>
  </si>
  <si>
    <t>até 13/01/2024</t>
  </si>
  <si>
    <t>Maksud Cardiologia Diagnóstica e Terapeutica Ltda</t>
  </si>
  <si>
    <t>J Dib Clinica Médica Ltda Me</t>
  </si>
  <si>
    <t>22.960.973/0001-05</t>
  </si>
  <si>
    <t>Exame Eletroneuromiografia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</si>
  <si>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</si>
  <si>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</si>
  <si>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</si>
  <si>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</si>
  <si>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Termo de Aditamento nº 12</t>
  </si>
  <si>
    <t>Termo de Aditamento nº 06</t>
  </si>
  <si>
    <t>Alexandre Marques</t>
  </si>
  <si>
    <t>284.896.558-47</t>
  </si>
  <si>
    <t xml:space="preserve">gêneros alimentícios </t>
  </si>
  <si>
    <t>Serviço de audiometria</t>
  </si>
  <si>
    <t>A. P. R. Grilo Serviços Fonoaudiologicos Me</t>
  </si>
  <si>
    <t>31.481.186/0001-71</t>
  </si>
  <si>
    <t>Termo de Aditamento nº 13</t>
  </si>
  <si>
    <t>boleto</t>
  </si>
  <si>
    <t>Ticket Serviços S.A</t>
  </si>
  <si>
    <t>47.866.934/0001-74</t>
  </si>
  <si>
    <t>serviço administrativos</t>
  </si>
  <si>
    <t>UltraSom Equipamentos Médicos Ltda</t>
  </si>
  <si>
    <t>Termo de Aditamento nº 14</t>
  </si>
  <si>
    <t>até 13/01/2025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</si>
  <si>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</si>
  <si>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</si>
  <si>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</si>
  <si>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</si>
  <si>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</si>
  <si>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</si>
  <si>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</si>
  <si>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</si>
  <si>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</si>
  <si>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</si>
  <si>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Cientificalab Produtos Laboratoriais e Sistemas Ltda</t>
  </si>
  <si>
    <t>04.539.279/0001-37</t>
  </si>
  <si>
    <t>Sindicato dos Empregados em Estab Serv Saude SJC</t>
  </si>
  <si>
    <t>28.078.064/0001-24</t>
  </si>
  <si>
    <t>Unidonto Cooperativa Odontologica de Jacrei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</si>
  <si>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</si>
  <si>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</si>
  <si>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</si>
  <si>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</si>
  <si>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</si>
  <si>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</si>
  <si>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</si>
  <si>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</si>
  <si>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</si>
  <si>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</si>
  <si>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</si>
  <si>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</si>
  <si>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Giovanna da Silva</t>
  </si>
  <si>
    <t>material médico hospitalar</t>
  </si>
  <si>
    <t>medicamento</t>
  </si>
  <si>
    <t>material médico hospitalar (parcial)</t>
  </si>
  <si>
    <t>Transf. Bancária nº xxx constante do Extrato</t>
  </si>
  <si>
    <t>Transf. Bancária nº xxxxx constante do Extrato</t>
  </si>
  <si>
    <t>Teste de orelhinha seguimento</t>
  </si>
  <si>
    <t>Teste de orelhinha maternidade</t>
  </si>
  <si>
    <t>Guararema, 03 de março  de 2025.</t>
  </si>
  <si>
    <t>Supermed Com Imp de Prod Med e Hsopitalar Ltda</t>
  </si>
  <si>
    <t>11.206.099/0001-07</t>
  </si>
  <si>
    <t>Futura Comércio e Produtos Médios e Hospitalares Ltda</t>
  </si>
  <si>
    <t>08.231.734/0001-93</t>
  </si>
  <si>
    <t>Cirurgica São José Ltda</t>
  </si>
  <si>
    <t>55.309.074/0001-04</t>
  </si>
  <si>
    <t>08.31.734/0001-93</t>
  </si>
  <si>
    <t>Supermed Com e Imp de Prod Med e Hospit Ltda</t>
  </si>
  <si>
    <t>11.206.099/0004-41</t>
  </si>
  <si>
    <t>Dipromed Comércio e Importação Ltda</t>
  </si>
  <si>
    <t>47.869.078/0004-53</t>
  </si>
  <si>
    <t>Copolfood Com Prod Alimenticios Ltda</t>
  </si>
  <si>
    <t>12.799.986/0001-90</t>
  </si>
  <si>
    <t>10.454.303/0001-38</t>
  </si>
  <si>
    <t>Comercial de Alimentos Caetano Ltda</t>
  </si>
  <si>
    <t>Camila Yukie Goto</t>
  </si>
  <si>
    <t>43.231.645/0001-48</t>
  </si>
  <si>
    <t>Comercial de Alimentos AMRM Eireli</t>
  </si>
  <si>
    <t>31.365.558/0001-02</t>
  </si>
  <si>
    <t>Spartan do Brasil Produtos Quimicos Ltda</t>
  </si>
  <si>
    <t>46.256.772/0002-70</t>
  </si>
  <si>
    <t>Tecnoprint Impressos Técnicos Ltda Me</t>
  </si>
  <si>
    <t>04.516.470/0001-63</t>
  </si>
  <si>
    <t>Serviço de Espirometria</t>
  </si>
  <si>
    <t>Nitratus Pharma Ltda</t>
  </si>
  <si>
    <t>05.092.068/0002-42</t>
  </si>
  <si>
    <t xml:space="preserve">O J B Nicesio Produtos Médicos </t>
  </si>
  <si>
    <t>00.454.927/0001-00</t>
  </si>
  <si>
    <t xml:space="preserve">material médico hospitalar </t>
  </si>
  <si>
    <t>JBS S.A</t>
  </si>
  <si>
    <t>02.916.265/0236-15</t>
  </si>
  <si>
    <t>Londres Dist de Prod Alimentícios Ltda</t>
  </si>
  <si>
    <t>07.034.947/0001-62</t>
  </si>
  <si>
    <t>Sales Distribuidora Ltda</t>
  </si>
  <si>
    <t>47.978.428/0001-77</t>
  </si>
  <si>
    <t>Reval Atacado de Papelaria Ltda</t>
  </si>
  <si>
    <t>52.434.156/0001-84</t>
  </si>
  <si>
    <t>Sistema Serv RB Quality Com de Embalagens Ltda</t>
  </si>
  <si>
    <t>08.189.587/0001-30</t>
  </si>
  <si>
    <t>Melhor Gas Distribuidora Ltda Epp</t>
  </si>
  <si>
    <t>48.100.176/0002-22</t>
  </si>
  <si>
    <t>Serviço Telemedicina</t>
  </si>
  <si>
    <t>Directhealth Tecnologia em Sistemas e Serv do Brasil Ltda</t>
  </si>
  <si>
    <t>03.046.220/0001-44</t>
  </si>
  <si>
    <t>M H F Sistemas Ltda EPP</t>
  </si>
  <si>
    <t>04.676.708/0001-18</t>
  </si>
  <si>
    <t>Outros serviços de terceiros (parcial)</t>
  </si>
  <si>
    <t>Aquinosite Comércios e Serviços Ltda</t>
  </si>
  <si>
    <t>12.259.723/0001-99</t>
  </si>
  <si>
    <t>7432/  81244442</t>
  </si>
  <si>
    <t>7428/ 81244440</t>
  </si>
  <si>
    <t>Fundo de Garantia por Tempo de Serviço</t>
  </si>
  <si>
    <t>Nova Mega G Atacadista de Alimentos S.a</t>
  </si>
  <si>
    <t>19.043.440/0002-35</t>
  </si>
  <si>
    <t>gêneros alimentícios (parcial)</t>
  </si>
  <si>
    <t>749830/ 80000799</t>
  </si>
  <si>
    <t>31.365.558/0001-01</t>
  </si>
  <si>
    <t>Mercadinho Serv Mago Ltda</t>
  </si>
  <si>
    <t>01.677.196/0001-16</t>
  </si>
  <si>
    <t>567532/ 79818803</t>
  </si>
  <si>
    <t>Transf. Bancária nº  391104 constante do Extrato</t>
  </si>
  <si>
    <t>Transf. Bancária nº 2001580constante do Extrato</t>
  </si>
  <si>
    <t>Guararema, 03 de março de 2025.</t>
  </si>
  <si>
    <t>recursos humanos(5)</t>
  </si>
  <si>
    <t>pendente</t>
  </si>
  <si>
    <t>Funcionarios da Santa Casa de Misericordia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</si>
</sst>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3" fillId="3" borderId="1" xfId="0" applyFont="1" applyFill="1" applyBorder="1"/>
    <xf numFmtId="0" fontId="0" fillId="3" borderId="1" xfId="0" applyFill="1" applyBorder="1"/>
    <xf numFmtId="1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5" fillId="4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5" fillId="4" borderId="1" xfId="0" applyFont="1" applyFill="1" applyBorder="1"/>
    <xf numFmtId="0" fontId="16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15" fillId="0" borderId="4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164" fontId="10" fillId="0" borderId="1" xfId="0" applyNumberFormat="1" applyFont="1" applyBorder="1"/>
    <xf numFmtId="4" fontId="17" fillId="0" borderId="1" xfId="0" applyNumberFormat="1" applyFont="1" applyBorder="1"/>
    <xf numFmtId="0" fontId="16" fillId="0" borderId="1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14" fontId="0" fillId="0" borderId="0" xfId="0" applyNumberForma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19" fillId="0" borderId="2" xfId="1" applyFont="1" applyFill="1" applyBorder="1"/>
    <xf numFmtId="164" fontId="19" fillId="0" borderId="2" xfId="1" applyFont="1" applyFill="1" applyBorder="1" applyAlignment="1">
      <alignment horizontal="right"/>
    </xf>
    <xf numFmtId="164" fontId="19" fillId="0" borderId="1" xfId="1" applyFont="1" applyFill="1" applyBorder="1"/>
    <xf numFmtId="164" fontId="20" fillId="3" borderId="2" xfId="1" applyFont="1" applyFill="1" applyBorder="1"/>
    <xf numFmtId="164" fontId="20" fillId="4" borderId="2" xfId="1" applyFont="1" applyFill="1" applyBorder="1"/>
    <xf numFmtId="164" fontId="20" fillId="0" borderId="2" xfId="1" applyFont="1" applyFill="1" applyBorder="1" applyAlignment="1">
      <alignment horizontal="right"/>
    </xf>
    <xf numFmtId="164" fontId="20" fillId="3" borderId="2" xfId="1" applyFont="1" applyFill="1" applyBorder="1" applyAlignment="1">
      <alignment horizontal="right"/>
    </xf>
    <xf numFmtId="164" fontId="19" fillId="0" borderId="1" xfId="1" applyFont="1" applyFill="1" applyBorder="1" applyAlignment="1">
      <alignment wrapText="1"/>
    </xf>
    <xf numFmtId="164" fontId="19" fillId="0" borderId="2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164" fontId="21" fillId="2" borderId="1" xfId="0" applyNumberFormat="1" applyFont="1" applyFill="1" applyBorder="1"/>
    <xf numFmtId="0" fontId="0" fillId="0" borderId="10" xfId="0" applyBorder="1"/>
    <xf numFmtId="164" fontId="22" fillId="3" borderId="2" xfId="1" applyFont="1" applyFill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164" fontId="3" fillId="0" borderId="1" xfId="1" applyFont="1" applyFill="1" applyBorder="1"/>
    <xf numFmtId="164" fontId="22" fillId="3" borderId="2" xfId="1" applyFont="1" applyFill="1" applyBorder="1"/>
    <xf numFmtId="44" fontId="0" fillId="0" borderId="0" xfId="0" applyNumberFormat="1"/>
    <xf numFmtId="0" fontId="10" fillId="0" borderId="1" xfId="0" applyFont="1" applyBorder="1" applyAlignment="1">
      <alignment horizontal="left"/>
    </xf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5" fillId="0" borderId="0" xfId="1" applyFont="1" applyAlignment="1">
      <alignment horizontal="center"/>
    </xf>
    <xf numFmtId="44" fontId="18" fillId="0" borderId="0" xfId="0" applyNumberFormat="1" applyFont="1"/>
    <xf numFmtId="14" fontId="1" fillId="0" borderId="1" xfId="0" applyNumberFormat="1" applyFont="1" applyBorder="1"/>
    <xf numFmtId="0" fontId="15" fillId="2" borderId="2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5" fillId="2" borderId="1" xfId="0" applyFont="1" applyFill="1" applyBorder="1"/>
    <xf numFmtId="164" fontId="26" fillId="2" borderId="1" xfId="1" applyFont="1" applyFill="1" applyBorder="1"/>
    <xf numFmtId="164" fontId="26" fillId="2" borderId="2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5" fillId="0" borderId="2" xfId="1" applyFont="1" applyFill="1" applyBorder="1"/>
    <xf numFmtId="164" fontId="10" fillId="0" borderId="1" xfId="1" applyFont="1" applyFill="1" applyBorder="1"/>
    <xf numFmtId="14" fontId="27" fillId="0" borderId="1" xfId="0" applyNumberFormat="1" applyFont="1" applyBorder="1"/>
    <xf numFmtId="4" fontId="27" fillId="0" borderId="1" xfId="0" applyNumberFormat="1" applyFont="1" applyBorder="1"/>
    <xf numFmtId="0" fontId="28" fillId="0" borderId="1" xfId="0" applyFont="1" applyBorder="1" applyAlignment="1">
      <alignment horizontal="center" wrapText="1"/>
    </xf>
    <xf numFmtId="164" fontId="29" fillId="0" borderId="2" xfId="1" applyFont="1" applyFill="1" applyBorder="1"/>
    <xf numFmtId="164" fontId="29" fillId="0" borderId="2" xfId="1" applyFont="1" applyFill="1" applyBorder="1" applyAlignment="1">
      <alignment horizontal="right"/>
    </xf>
    <xf numFmtId="164" fontId="29" fillId="0" borderId="2" xfId="1" applyFont="1" applyFill="1" applyBorder="1" applyAlignment="1">
      <alignment wrapText="1"/>
    </xf>
    <xf numFmtId="164" fontId="5" fillId="0" borderId="1" xfId="1" applyFont="1" applyFill="1" applyBorder="1"/>
    <xf numFmtId="164" fontId="30" fillId="0" borderId="0" xfId="0" applyNumberFormat="1" applyFont="1"/>
    <xf numFmtId="44" fontId="31" fillId="0" borderId="0" xfId="0" applyNumberFormat="1" applyFont="1"/>
    <xf numFmtId="164" fontId="32" fillId="0" borderId="0" xfId="0" applyNumberFormat="1" applyFont="1"/>
    <xf numFmtId="0" fontId="31" fillId="0" borderId="0" xfId="0" applyFont="1"/>
    <xf numFmtId="164" fontId="31" fillId="0" borderId="0" xfId="1" applyFont="1"/>
    <xf numFmtId="0" fontId="12" fillId="0" borderId="1" xfId="0" applyFont="1" applyBorder="1" applyAlignment="1">
      <alignment horizontal="center" wrapText="1"/>
    </xf>
    <xf numFmtId="164" fontId="15" fillId="0" borderId="1" xfId="1" applyFont="1" applyFill="1" applyBorder="1"/>
    <xf numFmtId="164" fontId="33" fillId="0" borderId="0" xfId="0" applyNumberFormat="1" applyFont="1"/>
    <xf numFmtId="44" fontId="14" fillId="0" borderId="0" xfId="0" applyNumberFormat="1" applyFont="1"/>
    <xf numFmtId="164" fontId="34" fillId="0" borderId="0" xfId="0" applyNumberFormat="1" applyFont="1"/>
    <xf numFmtId="0" fontId="14" fillId="0" borderId="0" xfId="0" applyFont="1"/>
    <xf numFmtId="164" fontId="14" fillId="0" borderId="0" xfId="1" applyFont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3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I215"/>
  <sheetViews>
    <sheetView tabSelected="1" topLeftCell="A89" zoomScaleNormal="100" workbookViewId="0">
      <selection activeCell="G81" sqref="G1:M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3" customWidth="1"/>
    <col min="9" max="9" width="13.5703125" bestFit="1" customWidth="1"/>
  </cols>
  <sheetData>
    <row r="1" spans="1:6" x14ac:dyDescent="0.25">
      <c r="A1" s="118" t="s">
        <v>96</v>
      </c>
      <c r="B1" s="118"/>
      <c r="C1" s="118"/>
      <c r="D1" s="118"/>
      <c r="E1" s="118"/>
      <c r="F1" s="118"/>
    </row>
    <row r="2" spans="1:6" ht="6" customHeight="1" x14ac:dyDescent="0.25">
      <c r="A2" s="70"/>
      <c r="B2" s="70"/>
      <c r="C2" s="70"/>
      <c r="D2" s="70"/>
      <c r="E2" s="70"/>
      <c r="F2" s="70"/>
    </row>
    <row r="3" spans="1:6" ht="16.5" customHeight="1" x14ac:dyDescent="0.25">
      <c r="A3" s="118" t="s">
        <v>97</v>
      </c>
      <c r="B3" s="118"/>
      <c r="C3" s="118"/>
      <c r="D3" s="118"/>
      <c r="E3" s="118"/>
      <c r="F3" s="118"/>
    </row>
    <row r="4" spans="1:6" x14ac:dyDescent="0.25">
      <c r="A4" s="118" t="s">
        <v>0</v>
      </c>
      <c r="B4" s="118"/>
      <c r="C4" s="118"/>
      <c r="D4" s="118"/>
      <c r="E4" s="118"/>
      <c r="F4" s="118"/>
    </row>
    <row r="5" spans="1:6" ht="5.25" customHeight="1" x14ac:dyDescent="0.25">
      <c r="A5" s="70"/>
      <c r="B5" s="70"/>
      <c r="C5" s="70"/>
      <c r="D5" s="70"/>
      <c r="E5" s="70"/>
      <c r="F5" s="70"/>
    </row>
    <row r="6" spans="1:6" x14ac:dyDescent="0.25">
      <c r="A6" s="118" t="s">
        <v>54</v>
      </c>
      <c r="B6" s="118"/>
      <c r="C6" s="118"/>
      <c r="D6" s="118"/>
      <c r="E6" s="118"/>
      <c r="F6" s="118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19" t="s">
        <v>66</v>
      </c>
      <c r="C8" s="119"/>
      <c r="D8" s="119"/>
      <c r="E8" s="119"/>
      <c r="F8" s="11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164</v>
      </c>
      <c r="C13" s="1"/>
      <c r="D13" s="1"/>
      <c r="E13" s="1"/>
      <c r="F13" s="1"/>
    </row>
    <row r="14" spans="1:6" x14ac:dyDescent="0.25">
      <c r="A14" s="9" t="s">
        <v>3</v>
      </c>
      <c r="B14" s="1" t="s">
        <v>165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17" t="s">
        <v>107</v>
      </c>
      <c r="C15" s="117"/>
      <c r="D15" s="117"/>
      <c r="E15" s="117"/>
      <c r="F15" s="117"/>
    </row>
    <row r="16" spans="1:6" x14ac:dyDescent="0.25">
      <c r="A16" s="9" t="s">
        <v>4</v>
      </c>
      <c r="B16" s="72">
        <v>2024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71" t="s">
        <v>5</v>
      </c>
      <c r="B19" s="71" t="s">
        <v>6</v>
      </c>
      <c r="C19" s="120" t="s">
        <v>7</v>
      </c>
      <c r="D19" s="120"/>
      <c r="E19" s="120" t="s">
        <v>8</v>
      </c>
      <c r="F19" s="120"/>
    </row>
    <row r="20" spans="1:6" x14ac:dyDescent="0.25">
      <c r="A20" s="12" t="s">
        <v>106</v>
      </c>
      <c r="B20" s="15">
        <v>43844</v>
      </c>
      <c r="C20" s="121" t="s">
        <v>90</v>
      </c>
      <c r="D20" s="121"/>
      <c r="E20" s="122">
        <v>3710326.08</v>
      </c>
      <c r="F20" s="122"/>
    </row>
    <row r="21" spans="1:6" x14ac:dyDescent="0.25">
      <c r="A21" s="2" t="s">
        <v>113</v>
      </c>
      <c r="B21" s="15">
        <v>43915</v>
      </c>
      <c r="C21" s="123" t="s">
        <v>109</v>
      </c>
      <c r="D21" s="121"/>
      <c r="E21" s="122">
        <v>211280</v>
      </c>
      <c r="F21" s="122"/>
    </row>
    <row r="22" spans="1:6" x14ac:dyDescent="0.25">
      <c r="A22" s="2" t="s">
        <v>111</v>
      </c>
      <c r="B22" s="15">
        <v>44209</v>
      </c>
      <c r="C22" s="123" t="s">
        <v>112</v>
      </c>
      <c r="D22" s="121"/>
      <c r="E22" s="122">
        <v>3834753.12</v>
      </c>
      <c r="F22" s="122"/>
    </row>
    <row r="23" spans="1:6" x14ac:dyDescent="0.25">
      <c r="A23" s="2" t="s">
        <v>121</v>
      </c>
      <c r="B23" s="15">
        <v>44264</v>
      </c>
      <c r="C23" s="123" t="s">
        <v>112</v>
      </c>
      <c r="D23" s="121"/>
      <c r="E23" s="122">
        <v>99900</v>
      </c>
      <c r="F23" s="122"/>
    </row>
    <row r="24" spans="1:6" x14ac:dyDescent="0.25">
      <c r="A24" s="2" t="s">
        <v>125</v>
      </c>
      <c r="B24" s="15">
        <v>44349</v>
      </c>
      <c r="C24" s="123" t="s">
        <v>112</v>
      </c>
      <c r="D24" s="121"/>
      <c r="E24" s="122">
        <v>198498.3</v>
      </c>
      <c r="F24" s="122"/>
    </row>
    <row r="25" spans="1:6" x14ac:dyDescent="0.25">
      <c r="A25" s="2" t="s">
        <v>163</v>
      </c>
      <c r="B25" s="15">
        <v>44438</v>
      </c>
      <c r="C25" s="123" t="s">
        <v>112</v>
      </c>
      <c r="D25" s="121"/>
      <c r="E25" s="122">
        <v>220000</v>
      </c>
      <c r="F25" s="122"/>
    </row>
    <row r="26" spans="1:6" x14ac:dyDescent="0.25">
      <c r="A26" s="2" t="s">
        <v>127</v>
      </c>
      <c r="B26" s="15">
        <v>44473</v>
      </c>
      <c r="C26" s="123" t="s">
        <v>112</v>
      </c>
      <c r="D26" s="121"/>
      <c r="E26" s="122">
        <v>57449.22</v>
      </c>
      <c r="F26" s="122"/>
    </row>
    <row r="27" spans="1:6" x14ac:dyDescent="0.25">
      <c r="A27" s="2" t="s">
        <v>132</v>
      </c>
      <c r="B27" s="15">
        <v>44571</v>
      </c>
      <c r="C27" s="123" t="s">
        <v>133</v>
      </c>
      <c r="D27" s="121"/>
      <c r="E27" s="122">
        <v>4244903.6399999997</v>
      </c>
      <c r="F27" s="122"/>
    </row>
    <row r="28" spans="1:6" x14ac:dyDescent="0.25">
      <c r="A28" s="2" t="s">
        <v>141</v>
      </c>
      <c r="B28" s="15">
        <v>44649</v>
      </c>
      <c r="C28" s="123" t="s">
        <v>133</v>
      </c>
      <c r="D28" s="121"/>
      <c r="E28" s="126">
        <v>400000</v>
      </c>
      <c r="F28" s="126"/>
    </row>
    <row r="29" spans="1:6" x14ac:dyDescent="0.25">
      <c r="A29" s="2" t="s">
        <v>150</v>
      </c>
      <c r="B29" s="15">
        <v>44832</v>
      </c>
      <c r="C29" s="123" t="s">
        <v>133</v>
      </c>
      <c r="D29" s="121"/>
      <c r="E29" s="126">
        <v>100000</v>
      </c>
      <c r="F29" s="126"/>
    </row>
    <row r="30" spans="1:6" x14ac:dyDescent="0.25">
      <c r="A30" s="2" t="s">
        <v>152</v>
      </c>
      <c r="B30" s="15">
        <v>44939</v>
      </c>
      <c r="C30" s="123" t="s">
        <v>153</v>
      </c>
      <c r="D30" s="121"/>
      <c r="E30" s="127">
        <v>4963646.5199999996</v>
      </c>
      <c r="F30" s="128"/>
    </row>
    <row r="31" spans="1:6" x14ac:dyDescent="0.25">
      <c r="A31" s="2" t="s">
        <v>162</v>
      </c>
      <c r="B31" s="15">
        <v>45145</v>
      </c>
      <c r="C31" s="123" t="s">
        <v>153</v>
      </c>
      <c r="D31" s="121"/>
      <c r="E31" s="127">
        <v>479933.96</v>
      </c>
      <c r="F31" s="128"/>
    </row>
    <row r="32" spans="1:6" ht="15.75" customHeight="1" x14ac:dyDescent="0.25">
      <c r="A32" s="2" t="s">
        <v>170</v>
      </c>
      <c r="B32" s="86">
        <v>45289</v>
      </c>
      <c r="C32" s="123" t="s">
        <v>153</v>
      </c>
      <c r="D32" s="121"/>
      <c r="E32" s="129"/>
      <c r="F32" s="130"/>
    </row>
    <row r="33" spans="1:6" ht="15.75" customHeight="1" x14ac:dyDescent="0.25">
      <c r="A33" s="2" t="s">
        <v>176</v>
      </c>
      <c r="B33" s="86">
        <v>45303</v>
      </c>
      <c r="C33" s="123" t="s">
        <v>177</v>
      </c>
      <c r="D33" s="121"/>
      <c r="E33" s="133">
        <v>5763936.96</v>
      </c>
      <c r="F33" s="134"/>
    </row>
    <row r="34" spans="1:6" ht="18" customHeight="1" x14ac:dyDescent="0.25">
      <c r="A34" s="131" t="s">
        <v>91</v>
      </c>
      <c r="B34" s="132"/>
      <c r="C34" s="132"/>
      <c r="D34" s="132"/>
      <c r="E34" s="132"/>
      <c r="F34" s="132"/>
    </row>
    <row r="35" spans="1:6" ht="34.5" customHeight="1" x14ac:dyDescent="0.25">
      <c r="A35" s="59" t="s">
        <v>9</v>
      </c>
      <c r="B35" s="59" t="s">
        <v>10</v>
      </c>
      <c r="C35" s="59" t="s">
        <v>11</v>
      </c>
      <c r="D35" s="124" t="s">
        <v>12</v>
      </c>
      <c r="E35" s="125"/>
      <c r="F35" s="59" t="s">
        <v>13</v>
      </c>
    </row>
    <row r="36" spans="1:6" ht="23.25" customHeight="1" x14ac:dyDescent="0.25">
      <c r="A36" s="98"/>
      <c r="B36" s="99"/>
      <c r="C36" s="98"/>
      <c r="D36" s="135" t="s">
        <v>209</v>
      </c>
      <c r="E36" s="135"/>
      <c r="F36" s="95">
        <v>0</v>
      </c>
    </row>
    <row r="37" spans="1:6" ht="28.5" customHeight="1" x14ac:dyDescent="0.25">
      <c r="A37" s="94"/>
      <c r="B37" s="47"/>
      <c r="C37" s="94"/>
      <c r="D37" s="135" t="s">
        <v>209</v>
      </c>
      <c r="E37" s="135"/>
      <c r="F37" s="95">
        <v>0</v>
      </c>
    </row>
    <row r="38" spans="1:6" ht="28.5" customHeight="1" x14ac:dyDescent="0.25">
      <c r="A38" s="94"/>
      <c r="B38" s="47"/>
      <c r="C38" s="94"/>
      <c r="D38" s="135" t="s">
        <v>210</v>
      </c>
      <c r="E38" s="135"/>
      <c r="F38" s="95">
        <v>0</v>
      </c>
    </row>
    <row r="39" spans="1:6" x14ac:dyDescent="0.25">
      <c r="A39" s="136" t="s">
        <v>126</v>
      </c>
      <c r="B39" s="136"/>
      <c r="C39" s="136"/>
      <c r="D39" s="136"/>
      <c r="E39" s="136"/>
      <c r="F39" s="60">
        <v>401217.72</v>
      </c>
    </row>
    <row r="40" spans="1:6" x14ac:dyDescent="0.25">
      <c r="A40" s="137" t="s">
        <v>14</v>
      </c>
      <c r="B40" s="137"/>
      <c r="C40" s="137"/>
      <c r="D40" s="137"/>
      <c r="E40" s="137"/>
      <c r="F40" s="51">
        <f>F36+F38+F37</f>
        <v>0</v>
      </c>
    </row>
    <row r="41" spans="1:6" x14ac:dyDescent="0.25">
      <c r="A41" s="137" t="s">
        <v>17</v>
      </c>
      <c r="B41" s="137"/>
      <c r="C41" s="137"/>
      <c r="D41" s="137"/>
      <c r="E41" s="137"/>
      <c r="F41" s="97">
        <v>0</v>
      </c>
    </row>
    <row r="42" spans="1:6" x14ac:dyDescent="0.25">
      <c r="A42" s="137" t="s">
        <v>67</v>
      </c>
      <c r="B42" s="137"/>
      <c r="C42" s="137"/>
      <c r="D42" s="137"/>
      <c r="E42" s="137"/>
      <c r="F42" s="16">
        <v>0</v>
      </c>
    </row>
    <row r="43" spans="1:6" x14ac:dyDescent="0.25">
      <c r="A43" s="137" t="s">
        <v>15</v>
      </c>
      <c r="B43" s="137"/>
      <c r="C43" s="137"/>
      <c r="D43" s="137"/>
      <c r="E43" s="137"/>
      <c r="F43" s="17">
        <f>F39+F40+F41+F42</f>
        <v>401217.72</v>
      </c>
    </row>
    <row r="44" spans="1:6" ht="5.25" customHeight="1" x14ac:dyDescent="0.25">
      <c r="A44" s="138"/>
      <c r="B44" s="138"/>
      <c r="C44" s="138"/>
      <c r="D44" s="138"/>
      <c r="E44" s="138"/>
      <c r="F44" s="18"/>
    </row>
    <row r="45" spans="1:6" x14ac:dyDescent="0.25">
      <c r="A45" s="137" t="s">
        <v>98</v>
      </c>
      <c r="B45" s="137"/>
      <c r="C45" s="137"/>
      <c r="D45" s="137"/>
      <c r="E45" s="137"/>
      <c r="F45" s="17">
        <v>0</v>
      </c>
    </row>
    <row r="46" spans="1:6" x14ac:dyDescent="0.25">
      <c r="A46" s="137" t="s">
        <v>16</v>
      </c>
      <c r="B46" s="137"/>
      <c r="C46" s="137"/>
      <c r="D46" s="137"/>
      <c r="E46" s="137"/>
      <c r="F46" s="17">
        <f>F43+F45</f>
        <v>401217.72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99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118" t="s">
        <v>96</v>
      </c>
      <c r="B52" s="118"/>
      <c r="C52" s="118"/>
      <c r="D52" s="118"/>
      <c r="E52" s="118"/>
      <c r="F52" s="118"/>
    </row>
    <row r="53" spans="1:6" ht="8.25" customHeight="1" x14ac:dyDescent="0.25">
      <c r="A53" s="70"/>
      <c r="B53" s="70"/>
      <c r="C53" s="70"/>
      <c r="D53" s="70"/>
      <c r="E53" s="70"/>
      <c r="F53" s="70"/>
    </row>
    <row r="54" spans="1:6" x14ac:dyDescent="0.25">
      <c r="A54" s="118" t="s">
        <v>97</v>
      </c>
      <c r="B54" s="118"/>
      <c r="C54" s="118"/>
      <c r="D54" s="118"/>
      <c r="E54" s="118"/>
      <c r="F54" s="118"/>
    </row>
    <row r="55" spans="1:6" x14ac:dyDescent="0.25">
      <c r="A55" s="118" t="s">
        <v>0</v>
      </c>
      <c r="B55" s="118"/>
      <c r="C55" s="118"/>
      <c r="D55" s="118"/>
      <c r="E55" s="118"/>
      <c r="F55" s="118"/>
    </row>
    <row r="56" spans="1:6" ht="9" customHeight="1" x14ac:dyDescent="0.25">
      <c r="A56" s="70"/>
      <c r="B56" s="70"/>
      <c r="C56" s="70"/>
      <c r="D56" s="70"/>
      <c r="E56" s="70"/>
      <c r="F56" s="70"/>
    </row>
    <row r="57" spans="1:6" x14ac:dyDescent="0.25">
      <c r="A57" s="118" t="s">
        <v>54</v>
      </c>
      <c r="B57" s="118"/>
      <c r="C57" s="118"/>
      <c r="D57" s="118"/>
      <c r="E57" s="118"/>
      <c r="F57" s="118"/>
    </row>
    <row r="58" spans="1:6" ht="8.25" customHeight="1" x14ac:dyDescent="0.25">
      <c r="A58" s="70"/>
      <c r="B58" s="70"/>
      <c r="C58" s="70"/>
      <c r="D58" s="70"/>
      <c r="E58" s="70"/>
      <c r="F58" s="70"/>
    </row>
    <row r="59" spans="1:6" ht="38.25" customHeight="1" x14ac:dyDescent="0.25">
      <c r="A59" s="139" t="s">
        <v>178</v>
      </c>
      <c r="B59" s="139"/>
      <c r="C59" s="139"/>
      <c r="D59" s="139"/>
      <c r="E59" s="139"/>
      <c r="F59" s="139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140" t="s">
        <v>93</v>
      </c>
      <c r="B61" s="140"/>
      <c r="C61" s="140"/>
      <c r="D61" s="140"/>
      <c r="E61" s="140"/>
      <c r="F61" s="140"/>
    </row>
    <row r="62" spans="1:6" x14ac:dyDescent="0.25">
      <c r="A62" s="141" t="s">
        <v>20</v>
      </c>
      <c r="B62" s="141"/>
      <c r="C62" s="141"/>
      <c r="D62" s="141"/>
      <c r="E62" s="141"/>
      <c r="F62" s="141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105</v>
      </c>
      <c r="F63" s="6" t="s">
        <v>25</v>
      </c>
    </row>
    <row r="64" spans="1:6" ht="18.75" customHeight="1" x14ac:dyDescent="0.25">
      <c r="A64" s="12" t="s">
        <v>26</v>
      </c>
      <c r="B64" s="47">
        <v>22380.13</v>
      </c>
      <c r="C64" s="47">
        <v>0</v>
      </c>
      <c r="D64" s="47">
        <v>22380.13</v>
      </c>
      <c r="E64" s="47">
        <f>C64+D64</f>
        <v>22380.13</v>
      </c>
      <c r="F64" s="47">
        <v>0</v>
      </c>
    </row>
    <row r="65" spans="1:6" ht="18.75" customHeight="1" x14ac:dyDescent="0.25">
      <c r="A65" s="12" t="s">
        <v>27</v>
      </c>
      <c r="B65" s="47">
        <v>0</v>
      </c>
      <c r="C65" s="47">
        <v>0</v>
      </c>
      <c r="D65" s="47">
        <v>0</v>
      </c>
      <c r="E65" s="47">
        <f t="shared" ref="E65:E79" si="0">C65+D65</f>
        <v>0</v>
      </c>
      <c r="F65" s="47">
        <v>0</v>
      </c>
    </row>
    <row r="66" spans="1:6" ht="18.75" customHeight="1" x14ac:dyDescent="0.25">
      <c r="A66" s="12" t="s">
        <v>28</v>
      </c>
      <c r="B66" s="47">
        <v>110.14</v>
      </c>
      <c r="C66" s="47">
        <v>0</v>
      </c>
      <c r="D66" s="47">
        <v>110.14</v>
      </c>
      <c r="E66" s="47">
        <f t="shared" si="0"/>
        <v>110.14</v>
      </c>
      <c r="F66" s="47">
        <v>0</v>
      </c>
    </row>
    <row r="67" spans="1:6" ht="18.75" customHeight="1" x14ac:dyDescent="0.25">
      <c r="A67" s="12" t="s">
        <v>95</v>
      </c>
      <c r="B67" s="47">
        <v>5996.64</v>
      </c>
      <c r="C67" s="47">
        <v>0</v>
      </c>
      <c r="D67" s="47">
        <v>5996.64</v>
      </c>
      <c r="E67" s="47">
        <f t="shared" si="0"/>
        <v>5996.64</v>
      </c>
      <c r="F67" s="47">
        <v>0</v>
      </c>
    </row>
    <row r="68" spans="1:6" ht="18.75" customHeight="1" x14ac:dyDescent="0.25">
      <c r="A68" s="12" t="s">
        <v>29</v>
      </c>
      <c r="B68" s="47">
        <v>2203.0100000000002</v>
      </c>
      <c r="C68" s="47">
        <v>0</v>
      </c>
      <c r="D68" s="47">
        <v>2203.0100000000002</v>
      </c>
      <c r="E68" s="47">
        <f t="shared" si="0"/>
        <v>2203.0100000000002</v>
      </c>
      <c r="F68" s="47">
        <v>0</v>
      </c>
    </row>
    <row r="69" spans="1:6" ht="18.75" customHeight="1" x14ac:dyDescent="0.25">
      <c r="A69" s="19" t="s">
        <v>30</v>
      </c>
      <c r="B69" s="47">
        <v>845.3</v>
      </c>
      <c r="C69" s="47">
        <v>0</v>
      </c>
      <c r="D69" s="47">
        <v>845.3</v>
      </c>
      <c r="E69" s="47">
        <f t="shared" si="0"/>
        <v>845.3</v>
      </c>
      <c r="F69" s="47">
        <v>0</v>
      </c>
    </row>
    <row r="70" spans="1:6" ht="18.75" customHeight="1" x14ac:dyDescent="0.25">
      <c r="A70" s="12" t="s">
        <v>47</v>
      </c>
      <c r="B70" s="47">
        <v>48308.42</v>
      </c>
      <c r="C70" s="47">
        <v>0</v>
      </c>
      <c r="D70" s="47">
        <v>48308.42</v>
      </c>
      <c r="E70" s="47">
        <f t="shared" si="0"/>
        <v>48308.42</v>
      </c>
      <c r="F70" s="47">
        <v>0</v>
      </c>
    </row>
    <row r="71" spans="1:6" ht="18.75" customHeight="1" x14ac:dyDescent="0.25">
      <c r="A71" s="19" t="s">
        <v>31</v>
      </c>
      <c r="B71" s="47">
        <v>114550.48</v>
      </c>
      <c r="C71" s="47">
        <v>0</v>
      </c>
      <c r="D71" s="47">
        <v>114550.48</v>
      </c>
      <c r="E71" s="47">
        <f t="shared" si="0"/>
        <v>114550.48</v>
      </c>
      <c r="F71" s="47">
        <v>0</v>
      </c>
    </row>
    <row r="72" spans="1:6" ht="18.75" customHeight="1" x14ac:dyDescent="0.25">
      <c r="A72" s="12" t="s">
        <v>32</v>
      </c>
      <c r="B72" s="47">
        <v>0</v>
      </c>
      <c r="C72" s="47">
        <v>0</v>
      </c>
      <c r="D72" s="47">
        <v>0</v>
      </c>
      <c r="E72" s="47">
        <f t="shared" si="0"/>
        <v>0</v>
      </c>
      <c r="F72" s="47">
        <v>0</v>
      </c>
    </row>
    <row r="73" spans="1:6" ht="18.75" customHeight="1" x14ac:dyDescent="0.25">
      <c r="A73" s="12" t="s">
        <v>40</v>
      </c>
      <c r="B73" s="47">
        <v>11149.37</v>
      </c>
      <c r="C73" s="47">
        <v>0</v>
      </c>
      <c r="D73" s="47">
        <v>11149.37</v>
      </c>
      <c r="E73" s="47">
        <f t="shared" si="0"/>
        <v>11149.37</v>
      </c>
      <c r="F73" s="47">
        <v>0</v>
      </c>
    </row>
    <row r="74" spans="1:6" ht="18.75" customHeight="1" x14ac:dyDescent="0.25">
      <c r="A74" s="12" t="s">
        <v>39</v>
      </c>
      <c r="B74" s="47">
        <v>0</v>
      </c>
      <c r="C74" s="47">
        <v>0</v>
      </c>
      <c r="D74" s="47">
        <v>0</v>
      </c>
      <c r="E74" s="47">
        <f t="shared" si="0"/>
        <v>0</v>
      </c>
      <c r="F74" s="47">
        <v>0</v>
      </c>
    </row>
    <row r="75" spans="1:6" ht="18.75" customHeight="1" x14ac:dyDescent="0.25">
      <c r="A75" s="12" t="s">
        <v>38</v>
      </c>
      <c r="B75" s="47">
        <v>0</v>
      </c>
      <c r="C75" s="47">
        <v>0</v>
      </c>
      <c r="D75" s="47">
        <v>0</v>
      </c>
      <c r="E75" s="47">
        <f t="shared" si="0"/>
        <v>0</v>
      </c>
      <c r="F75" s="47">
        <v>0</v>
      </c>
    </row>
    <row r="76" spans="1:6" ht="18.75" customHeight="1" x14ac:dyDescent="0.25">
      <c r="A76" s="19" t="s">
        <v>33</v>
      </c>
      <c r="B76" s="47">
        <v>0</v>
      </c>
      <c r="C76" s="47">
        <v>0</v>
      </c>
      <c r="D76" s="47">
        <v>0</v>
      </c>
      <c r="E76" s="47">
        <f t="shared" si="0"/>
        <v>0</v>
      </c>
      <c r="F76" s="47">
        <v>0</v>
      </c>
    </row>
    <row r="77" spans="1:6" ht="18.75" customHeight="1" x14ac:dyDescent="0.25">
      <c r="A77" s="12" t="s">
        <v>34</v>
      </c>
      <c r="B77" s="47">
        <v>0</v>
      </c>
      <c r="C77" s="47">
        <v>0</v>
      </c>
      <c r="D77" s="47">
        <v>0</v>
      </c>
      <c r="E77" s="47">
        <f t="shared" si="0"/>
        <v>0</v>
      </c>
      <c r="F77" s="47">
        <v>0</v>
      </c>
    </row>
    <row r="78" spans="1:6" ht="26.25" customHeight="1" x14ac:dyDescent="0.25">
      <c r="A78" s="19" t="s">
        <v>35</v>
      </c>
      <c r="B78" s="47">
        <v>0</v>
      </c>
      <c r="C78" s="47">
        <v>0</v>
      </c>
      <c r="D78" s="47">
        <v>0</v>
      </c>
      <c r="E78" s="47">
        <f t="shared" si="0"/>
        <v>0</v>
      </c>
      <c r="F78" s="47">
        <v>0</v>
      </c>
    </row>
    <row r="79" spans="1:6" ht="18.75" customHeight="1" x14ac:dyDescent="0.25">
      <c r="A79" s="12" t="s">
        <v>36</v>
      </c>
      <c r="B79" s="47">
        <v>0</v>
      </c>
      <c r="C79" s="47">
        <v>0</v>
      </c>
      <c r="D79" s="47">
        <v>0</v>
      </c>
      <c r="E79" s="47">
        <f t="shared" si="0"/>
        <v>0</v>
      </c>
      <c r="F79" s="47">
        <v>0</v>
      </c>
    </row>
    <row r="80" spans="1:6" ht="24.75" customHeight="1" x14ac:dyDescent="0.25">
      <c r="A80" s="20" t="s">
        <v>37</v>
      </c>
      <c r="B80" s="21">
        <f>SUM(B64:B79)</f>
        <v>205543.49</v>
      </c>
      <c r="C80" s="21">
        <f>SUM(C64:C79)</f>
        <v>0</v>
      </c>
      <c r="D80" s="21">
        <f>SUM(D64:D79)</f>
        <v>205543.49</v>
      </c>
      <c r="E80" s="52">
        <f>C80+D80</f>
        <v>205543.49</v>
      </c>
      <c r="F80" s="21">
        <f>SUM(F64:F79)</f>
        <v>0</v>
      </c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142" t="s">
        <v>45</v>
      </c>
      <c r="B85" s="142"/>
      <c r="C85" s="142"/>
      <c r="D85" s="142"/>
      <c r="E85" s="142"/>
      <c r="F85" s="142"/>
    </row>
    <row r="86" spans="1:6" ht="61.5" customHeight="1" x14ac:dyDescent="0.25">
      <c r="A86" s="143" t="s">
        <v>100</v>
      </c>
      <c r="B86" s="143"/>
      <c r="C86" s="143"/>
      <c r="D86" s="143"/>
      <c r="E86" s="143"/>
      <c r="F86" s="143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118" t="s">
        <v>96</v>
      </c>
      <c r="B90" s="118"/>
      <c r="C90" s="118"/>
      <c r="D90" s="118"/>
      <c r="E90" s="118"/>
      <c r="F90" s="118"/>
    </row>
    <row r="91" spans="1:6" ht="10.5" customHeight="1" x14ac:dyDescent="0.25">
      <c r="A91" s="70"/>
      <c r="B91" s="70"/>
      <c r="C91" s="70"/>
      <c r="D91" s="70"/>
      <c r="E91" s="70"/>
      <c r="F91" s="70"/>
    </row>
    <row r="92" spans="1:6" x14ac:dyDescent="0.25">
      <c r="A92" s="118" t="s">
        <v>97</v>
      </c>
      <c r="B92" s="118"/>
      <c r="C92" s="118"/>
      <c r="D92" s="118"/>
      <c r="E92" s="118"/>
      <c r="F92" s="118"/>
    </row>
    <row r="93" spans="1:6" x14ac:dyDescent="0.25">
      <c r="A93" s="118" t="s">
        <v>0</v>
      </c>
      <c r="B93" s="118"/>
      <c r="C93" s="118"/>
      <c r="D93" s="118"/>
      <c r="E93" s="118"/>
      <c r="F93" s="118"/>
    </row>
    <row r="94" spans="1:6" ht="10.5" customHeight="1" x14ac:dyDescent="0.25">
      <c r="A94" s="70"/>
      <c r="B94" s="70"/>
      <c r="C94" s="70"/>
      <c r="D94" s="70"/>
      <c r="E94" s="70"/>
      <c r="F94" s="70"/>
    </row>
    <row r="95" spans="1:6" x14ac:dyDescent="0.25">
      <c r="A95" s="118" t="s">
        <v>54</v>
      </c>
      <c r="B95" s="118"/>
      <c r="C95" s="118"/>
      <c r="D95" s="118"/>
      <c r="E95" s="118"/>
      <c r="F95" s="118"/>
    </row>
    <row r="98" spans="1:9" ht="24.75" customHeight="1" x14ac:dyDescent="0.25">
      <c r="A98" s="145" t="s">
        <v>48</v>
      </c>
      <c r="B98" s="146"/>
      <c r="C98" s="146"/>
      <c r="D98" s="146"/>
      <c r="E98" s="146"/>
      <c r="F98" s="147"/>
    </row>
    <row r="99" spans="1:9" ht="24.75" customHeight="1" x14ac:dyDescent="0.25">
      <c r="A99" s="148" t="s">
        <v>49</v>
      </c>
      <c r="B99" s="149"/>
      <c r="C99" s="149"/>
      <c r="D99" s="149"/>
      <c r="E99" s="150"/>
      <c r="F99" s="17">
        <f>'anexo  01 a 13'!F46</f>
        <v>401217.72</v>
      </c>
    </row>
    <row r="100" spans="1:9" ht="24.75" customHeight="1" x14ac:dyDescent="0.25">
      <c r="A100" s="148" t="s">
        <v>50</v>
      </c>
      <c r="B100" s="149"/>
      <c r="C100" s="149"/>
      <c r="D100" s="149"/>
      <c r="E100" s="150"/>
      <c r="F100" s="16">
        <f>'anexo  01 a 13'!C80+'anexo  01 a 13'!D80</f>
        <v>205543.49</v>
      </c>
    </row>
    <row r="101" spans="1:9" ht="24.75" customHeight="1" x14ac:dyDescent="0.25">
      <c r="A101" s="148" t="s">
        <v>51</v>
      </c>
      <c r="B101" s="149"/>
      <c r="C101" s="149"/>
      <c r="D101" s="149"/>
      <c r="E101" s="150"/>
      <c r="F101" s="16">
        <f>'anexo  01 a 13'!F43-(F100-'anexo  01 a 13'!F45)</f>
        <v>195674.22999999998</v>
      </c>
    </row>
    <row r="102" spans="1:9" ht="24.75" customHeight="1" x14ac:dyDescent="0.25">
      <c r="A102" s="148" t="s">
        <v>52</v>
      </c>
      <c r="B102" s="149"/>
      <c r="C102" s="149"/>
      <c r="D102" s="149"/>
      <c r="E102" s="150"/>
      <c r="F102" s="78">
        <v>0</v>
      </c>
    </row>
    <row r="103" spans="1:9" ht="24.75" customHeight="1" x14ac:dyDescent="0.25">
      <c r="A103" s="148" t="s">
        <v>92</v>
      </c>
      <c r="B103" s="149"/>
      <c r="C103" s="149"/>
      <c r="D103" s="149"/>
      <c r="E103" s="150"/>
      <c r="F103" s="16">
        <f>F101-F102</f>
        <v>195674.22999999998</v>
      </c>
      <c r="I103" s="14"/>
    </row>
    <row r="104" spans="1:9" ht="20.25" customHeight="1" x14ac:dyDescent="0.25"/>
    <row r="105" spans="1:9" x14ac:dyDescent="0.25">
      <c r="A105" s="144" t="s">
        <v>101</v>
      </c>
      <c r="B105" s="144"/>
      <c r="C105" s="144"/>
      <c r="D105" s="144"/>
      <c r="E105" s="144"/>
      <c r="F105" s="144"/>
    </row>
    <row r="106" spans="1:9" ht="15" customHeight="1" x14ac:dyDescent="0.25">
      <c r="A106" s="144"/>
      <c r="B106" s="144"/>
      <c r="C106" s="144"/>
      <c r="D106" s="144"/>
      <c r="E106" s="144"/>
      <c r="F106" s="144"/>
    </row>
    <row r="107" spans="1:9" x14ac:dyDescent="0.25">
      <c r="A107" s="144"/>
      <c r="B107" s="144"/>
      <c r="C107" s="144"/>
      <c r="D107" s="144"/>
      <c r="E107" s="144"/>
      <c r="F107" s="144"/>
    </row>
    <row r="109" spans="1:9" x14ac:dyDescent="0.25">
      <c r="A109" t="s">
        <v>213</v>
      </c>
    </row>
    <row r="110" spans="1:9" x14ac:dyDescent="0.25">
      <c r="F110" s="32"/>
    </row>
    <row r="111" spans="1:9" x14ac:dyDescent="0.25">
      <c r="F111" s="32"/>
    </row>
    <row r="112" spans="1:9" x14ac:dyDescent="0.25">
      <c r="A112" s="75"/>
      <c r="F112" s="14"/>
    </row>
    <row r="113" spans="1:7" x14ac:dyDescent="0.25">
      <c r="A113" s="10" t="s">
        <v>164</v>
      </c>
      <c r="F113" s="80"/>
    </row>
    <row r="114" spans="1:7" x14ac:dyDescent="0.25">
      <c r="A114" s="10" t="s">
        <v>53</v>
      </c>
      <c r="F114" s="80"/>
    </row>
    <row r="115" spans="1:7" x14ac:dyDescent="0.25">
      <c r="F115" s="32"/>
    </row>
    <row r="116" spans="1:7" x14ac:dyDescent="0.25">
      <c r="F116" s="80"/>
    </row>
    <row r="117" spans="1:7" x14ac:dyDescent="0.25">
      <c r="F117" s="80"/>
    </row>
    <row r="118" spans="1:7" x14ac:dyDescent="0.25">
      <c r="F118" s="80"/>
    </row>
    <row r="120" spans="1:7" x14ac:dyDescent="0.25">
      <c r="F120" s="32"/>
    </row>
    <row r="121" spans="1:7" x14ac:dyDescent="0.25">
      <c r="F121" s="85"/>
    </row>
    <row r="122" spans="1:7" x14ac:dyDescent="0.25">
      <c r="F122" s="14"/>
      <c r="G122" s="58"/>
    </row>
    <row r="124" spans="1:7" x14ac:dyDescent="0.25">
      <c r="F124" s="14"/>
    </row>
    <row r="125" spans="1:7" x14ac:dyDescent="0.25">
      <c r="F125" s="80"/>
    </row>
    <row r="126" spans="1:7" x14ac:dyDescent="0.25">
      <c r="F126" s="80"/>
    </row>
    <row r="127" spans="1:7" x14ac:dyDescent="0.25">
      <c r="F127" s="80"/>
    </row>
    <row r="128" spans="1:7" x14ac:dyDescent="0.25">
      <c r="F128" s="80"/>
    </row>
    <row r="211" spans="7:7" x14ac:dyDescent="0.25">
      <c r="G211" s="32"/>
    </row>
    <row r="212" spans="7:7" x14ac:dyDescent="0.25">
      <c r="G212" s="32"/>
    </row>
    <row r="213" spans="7:7" x14ac:dyDescent="0.25">
      <c r="G213" s="32"/>
    </row>
    <row r="214" spans="7:7" x14ac:dyDescent="0.25">
      <c r="G214" s="32"/>
    </row>
    <row r="215" spans="7:7" x14ac:dyDescent="0.25">
      <c r="G215" s="32"/>
    </row>
  </sheetData>
  <mergeCells count="69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52:F52"/>
    <mergeCell ref="D36:E36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D37:E37"/>
    <mergeCell ref="D35:E35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4:F34"/>
    <mergeCell ref="C33:D33"/>
    <mergeCell ref="E33:F33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191"/>
  <sheetViews>
    <sheetView topLeftCell="A149" zoomScale="120" zoomScaleNormal="120" zoomScaleSheetLayoutView="110" workbookViewId="0">
      <selection activeCell="A156" sqref="A156:XFD167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115" customWidth="1"/>
    <col min="6" max="6" width="8.140625" customWidth="1"/>
    <col min="7" max="7" width="17.85546875" customWidth="1"/>
    <col min="242" max="242" width="25.85546875" customWidth="1"/>
    <col min="243" max="243" width="11.85546875" customWidth="1"/>
    <col min="244" max="244" width="32.42578125" customWidth="1"/>
    <col min="245" max="245" width="13.5703125" customWidth="1"/>
    <col min="246" max="246" width="12.7109375" customWidth="1"/>
    <col min="247" max="247" width="7.28515625" customWidth="1"/>
    <col min="248" max="248" width="23.5703125" customWidth="1"/>
    <col min="249" max="249" width="26" customWidth="1"/>
    <col min="498" max="498" width="25.85546875" customWidth="1"/>
    <col min="499" max="499" width="11.85546875" customWidth="1"/>
    <col min="500" max="500" width="32.42578125" customWidth="1"/>
    <col min="501" max="501" width="13.5703125" customWidth="1"/>
    <col min="502" max="502" width="12.7109375" customWidth="1"/>
    <col min="503" max="503" width="7.28515625" customWidth="1"/>
    <col min="504" max="504" width="23.5703125" customWidth="1"/>
    <col min="505" max="505" width="26" customWidth="1"/>
    <col min="754" max="754" width="25.85546875" customWidth="1"/>
    <col min="755" max="755" width="11.85546875" customWidth="1"/>
    <col min="756" max="756" width="32.42578125" customWidth="1"/>
    <col min="757" max="757" width="13.5703125" customWidth="1"/>
    <col min="758" max="758" width="12.7109375" customWidth="1"/>
    <col min="759" max="759" width="7.28515625" customWidth="1"/>
    <col min="760" max="760" width="23.5703125" customWidth="1"/>
    <col min="761" max="761" width="26" customWidth="1"/>
    <col min="1010" max="1010" width="25.85546875" customWidth="1"/>
    <col min="1011" max="1011" width="11.85546875" customWidth="1"/>
    <col min="1012" max="1012" width="32.42578125" customWidth="1"/>
    <col min="1013" max="1013" width="13.5703125" customWidth="1"/>
    <col min="1014" max="1014" width="12.7109375" customWidth="1"/>
    <col min="1015" max="1015" width="7.28515625" customWidth="1"/>
    <col min="1016" max="1016" width="23.5703125" customWidth="1"/>
    <col min="1017" max="1017" width="26" customWidth="1"/>
    <col min="1266" max="1266" width="25.85546875" customWidth="1"/>
    <col min="1267" max="1267" width="11.85546875" customWidth="1"/>
    <col min="1268" max="1268" width="32.42578125" customWidth="1"/>
    <col min="1269" max="1269" width="13.5703125" customWidth="1"/>
    <col min="1270" max="1270" width="12.7109375" customWidth="1"/>
    <col min="1271" max="1271" width="7.28515625" customWidth="1"/>
    <col min="1272" max="1272" width="23.5703125" customWidth="1"/>
    <col min="1273" max="1273" width="26" customWidth="1"/>
    <col min="1522" max="1522" width="25.85546875" customWidth="1"/>
    <col min="1523" max="1523" width="11.85546875" customWidth="1"/>
    <col min="1524" max="1524" width="32.42578125" customWidth="1"/>
    <col min="1525" max="1525" width="13.5703125" customWidth="1"/>
    <col min="1526" max="1526" width="12.7109375" customWidth="1"/>
    <col min="1527" max="1527" width="7.28515625" customWidth="1"/>
    <col min="1528" max="1528" width="23.5703125" customWidth="1"/>
    <col min="1529" max="1529" width="26" customWidth="1"/>
    <col min="1778" max="1778" width="25.85546875" customWidth="1"/>
    <col min="1779" max="1779" width="11.85546875" customWidth="1"/>
    <col min="1780" max="1780" width="32.42578125" customWidth="1"/>
    <col min="1781" max="1781" width="13.5703125" customWidth="1"/>
    <col min="1782" max="1782" width="12.7109375" customWidth="1"/>
    <col min="1783" max="1783" width="7.28515625" customWidth="1"/>
    <col min="1784" max="1784" width="23.5703125" customWidth="1"/>
    <col min="1785" max="1785" width="26" customWidth="1"/>
    <col min="2034" max="2034" width="25.85546875" customWidth="1"/>
    <col min="2035" max="2035" width="11.85546875" customWidth="1"/>
    <col min="2036" max="2036" width="32.42578125" customWidth="1"/>
    <col min="2037" max="2037" width="13.5703125" customWidth="1"/>
    <col min="2038" max="2038" width="12.7109375" customWidth="1"/>
    <col min="2039" max="2039" width="7.28515625" customWidth="1"/>
    <col min="2040" max="2040" width="23.5703125" customWidth="1"/>
    <col min="2041" max="2041" width="26" customWidth="1"/>
    <col min="2290" max="2290" width="25.85546875" customWidth="1"/>
    <col min="2291" max="2291" width="11.85546875" customWidth="1"/>
    <col min="2292" max="2292" width="32.42578125" customWidth="1"/>
    <col min="2293" max="2293" width="13.5703125" customWidth="1"/>
    <col min="2294" max="2294" width="12.7109375" customWidth="1"/>
    <col min="2295" max="2295" width="7.28515625" customWidth="1"/>
    <col min="2296" max="2296" width="23.5703125" customWidth="1"/>
    <col min="2297" max="2297" width="26" customWidth="1"/>
    <col min="2546" max="2546" width="25.85546875" customWidth="1"/>
    <col min="2547" max="2547" width="11.85546875" customWidth="1"/>
    <col min="2548" max="2548" width="32.42578125" customWidth="1"/>
    <col min="2549" max="2549" width="13.5703125" customWidth="1"/>
    <col min="2550" max="2550" width="12.7109375" customWidth="1"/>
    <col min="2551" max="2551" width="7.28515625" customWidth="1"/>
    <col min="2552" max="2552" width="23.5703125" customWidth="1"/>
    <col min="2553" max="2553" width="26" customWidth="1"/>
    <col min="2802" max="2802" width="25.85546875" customWidth="1"/>
    <col min="2803" max="2803" width="11.85546875" customWidth="1"/>
    <col min="2804" max="2804" width="32.42578125" customWidth="1"/>
    <col min="2805" max="2805" width="13.5703125" customWidth="1"/>
    <col min="2806" max="2806" width="12.7109375" customWidth="1"/>
    <col min="2807" max="2807" width="7.28515625" customWidth="1"/>
    <col min="2808" max="2808" width="23.5703125" customWidth="1"/>
    <col min="2809" max="2809" width="26" customWidth="1"/>
    <col min="3058" max="3058" width="25.85546875" customWidth="1"/>
    <col min="3059" max="3059" width="11.85546875" customWidth="1"/>
    <col min="3060" max="3060" width="32.42578125" customWidth="1"/>
    <col min="3061" max="3061" width="13.5703125" customWidth="1"/>
    <col min="3062" max="3062" width="12.7109375" customWidth="1"/>
    <col min="3063" max="3063" width="7.28515625" customWidth="1"/>
    <col min="3064" max="3064" width="23.5703125" customWidth="1"/>
    <col min="3065" max="3065" width="26" customWidth="1"/>
    <col min="3314" max="3314" width="25.85546875" customWidth="1"/>
    <col min="3315" max="3315" width="11.85546875" customWidth="1"/>
    <col min="3316" max="3316" width="32.42578125" customWidth="1"/>
    <col min="3317" max="3317" width="13.5703125" customWidth="1"/>
    <col min="3318" max="3318" width="12.7109375" customWidth="1"/>
    <col min="3319" max="3319" width="7.28515625" customWidth="1"/>
    <col min="3320" max="3320" width="23.5703125" customWidth="1"/>
    <col min="3321" max="3321" width="26" customWidth="1"/>
    <col min="3570" max="3570" width="25.85546875" customWidth="1"/>
    <col min="3571" max="3571" width="11.85546875" customWidth="1"/>
    <col min="3572" max="3572" width="32.42578125" customWidth="1"/>
    <col min="3573" max="3573" width="13.5703125" customWidth="1"/>
    <col min="3574" max="3574" width="12.7109375" customWidth="1"/>
    <col min="3575" max="3575" width="7.28515625" customWidth="1"/>
    <col min="3576" max="3576" width="23.5703125" customWidth="1"/>
    <col min="3577" max="3577" width="26" customWidth="1"/>
    <col min="3826" max="3826" width="25.85546875" customWidth="1"/>
    <col min="3827" max="3827" width="11.85546875" customWidth="1"/>
    <col min="3828" max="3828" width="32.42578125" customWidth="1"/>
    <col min="3829" max="3829" width="13.5703125" customWidth="1"/>
    <col min="3830" max="3830" width="12.7109375" customWidth="1"/>
    <col min="3831" max="3831" width="7.28515625" customWidth="1"/>
    <col min="3832" max="3832" width="23.5703125" customWidth="1"/>
    <col min="3833" max="3833" width="26" customWidth="1"/>
    <col min="4082" max="4082" width="25.85546875" customWidth="1"/>
    <col min="4083" max="4083" width="11.85546875" customWidth="1"/>
    <col min="4084" max="4084" width="32.42578125" customWidth="1"/>
    <col min="4085" max="4085" width="13.5703125" customWidth="1"/>
    <col min="4086" max="4086" width="12.7109375" customWidth="1"/>
    <col min="4087" max="4087" width="7.28515625" customWidth="1"/>
    <col min="4088" max="4088" width="23.5703125" customWidth="1"/>
    <col min="4089" max="4089" width="26" customWidth="1"/>
    <col min="4338" max="4338" width="25.85546875" customWidth="1"/>
    <col min="4339" max="4339" width="11.85546875" customWidth="1"/>
    <col min="4340" max="4340" width="32.42578125" customWidth="1"/>
    <col min="4341" max="4341" width="13.5703125" customWidth="1"/>
    <col min="4342" max="4342" width="12.7109375" customWidth="1"/>
    <col min="4343" max="4343" width="7.28515625" customWidth="1"/>
    <col min="4344" max="4344" width="23.5703125" customWidth="1"/>
    <col min="4345" max="4345" width="26" customWidth="1"/>
    <col min="4594" max="4594" width="25.85546875" customWidth="1"/>
    <col min="4595" max="4595" width="11.85546875" customWidth="1"/>
    <col min="4596" max="4596" width="32.42578125" customWidth="1"/>
    <col min="4597" max="4597" width="13.5703125" customWidth="1"/>
    <col min="4598" max="4598" width="12.7109375" customWidth="1"/>
    <col min="4599" max="4599" width="7.28515625" customWidth="1"/>
    <col min="4600" max="4600" width="23.5703125" customWidth="1"/>
    <col min="4601" max="4601" width="26" customWidth="1"/>
    <col min="4850" max="4850" width="25.85546875" customWidth="1"/>
    <col min="4851" max="4851" width="11.85546875" customWidth="1"/>
    <col min="4852" max="4852" width="32.42578125" customWidth="1"/>
    <col min="4853" max="4853" width="13.5703125" customWidth="1"/>
    <col min="4854" max="4854" width="12.7109375" customWidth="1"/>
    <col min="4855" max="4855" width="7.28515625" customWidth="1"/>
    <col min="4856" max="4856" width="23.5703125" customWidth="1"/>
    <col min="4857" max="4857" width="26" customWidth="1"/>
    <col min="5106" max="5106" width="25.85546875" customWidth="1"/>
    <col min="5107" max="5107" width="11.85546875" customWidth="1"/>
    <col min="5108" max="5108" width="32.42578125" customWidth="1"/>
    <col min="5109" max="5109" width="13.5703125" customWidth="1"/>
    <col min="5110" max="5110" width="12.7109375" customWidth="1"/>
    <col min="5111" max="5111" width="7.28515625" customWidth="1"/>
    <col min="5112" max="5112" width="23.5703125" customWidth="1"/>
    <col min="5113" max="5113" width="26" customWidth="1"/>
    <col min="5362" max="5362" width="25.85546875" customWidth="1"/>
    <col min="5363" max="5363" width="11.85546875" customWidth="1"/>
    <col min="5364" max="5364" width="32.42578125" customWidth="1"/>
    <col min="5365" max="5365" width="13.5703125" customWidth="1"/>
    <col min="5366" max="5366" width="12.7109375" customWidth="1"/>
    <col min="5367" max="5367" width="7.28515625" customWidth="1"/>
    <col min="5368" max="5368" width="23.5703125" customWidth="1"/>
    <col min="5369" max="5369" width="26" customWidth="1"/>
    <col min="5618" max="5618" width="25.85546875" customWidth="1"/>
    <col min="5619" max="5619" width="11.85546875" customWidth="1"/>
    <col min="5620" max="5620" width="32.42578125" customWidth="1"/>
    <col min="5621" max="5621" width="13.5703125" customWidth="1"/>
    <col min="5622" max="5622" width="12.7109375" customWidth="1"/>
    <col min="5623" max="5623" width="7.28515625" customWidth="1"/>
    <col min="5624" max="5624" width="23.5703125" customWidth="1"/>
    <col min="5625" max="5625" width="26" customWidth="1"/>
    <col min="5874" max="5874" width="25.85546875" customWidth="1"/>
    <col min="5875" max="5875" width="11.85546875" customWidth="1"/>
    <col min="5876" max="5876" width="32.42578125" customWidth="1"/>
    <col min="5877" max="5877" width="13.5703125" customWidth="1"/>
    <col min="5878" max="5878" width="12.7109375" customWidth="1"/>
    <col min="5879" max="5879" width="7.28515625" customWidth="1"/>
    <col min="5880" max="5880" width="23.5703125" customWidth="1"/>
    <col min="5881" max="5881" width="26" customWidth="1"/>
    <col min="6130" max="6130" width="25.85546875" customWidth="1"/>
    <col min="6131" max="6131" width="11.85546875" customWidth="1"/>
    <col min="6132" max="6132" width="32.42578125" customWidth="1"/>
    <col min="6133" max="6133" width="13.5703125" customWidth="1"/>
    <col min="6134" max="6134" width="12.7109375" customWidth="1"/>
    <col min="6135" max="6135" width="7.28515625" customWidth="1"/>
    <col min="6136" max="6136" width="23.5703125" customWidth="1"/>
    <col min="6137" max="6137" width="26" customWidth="1"/>
    <col min="6386" max="6386" width="25.85546875" customWidth="1"/>
    <col min="6387" max="6387" width="11.85546875" customWidth="1"/>
    <col min="6388" max="6388" width="32.42578125" customWidth="1"/>
    <col min="6389" max="6389" width="13.5703125" customWidth="1"/>
    <col min="6390" max="6390" width="12.7109375" customWidth="1"/>
    <col min="6391" max="6391" width="7.28515625" customWidth="1"/>
    <col min="6392" max="6392" width="23.5703125" customWidth="1"/>
    <col min="6393" max="6393" width="26" customWidth="1"/>
    <col min="6642" max="6642" width="25.85546875" customWidth="1"/>
    <col min="6643" max="6643" width="11.85546875" customWidth="1"/>
    <col min="6644" max="6644" width="32.42578125" customWidth="1"/>
    <col min="6645" max="6645" width="13.5703125" customWidth="1"/>
    <col min="6646" max="6646" width="12.7109375" customWidth="1"/>
    <col min="6647" max="6647" width="7.28515625" customWidth="1"/>
    <col min="6648" max="6648" width="23.5703125" customWidth="1"/>
    <col min="6649" max="6649" width="26" customWidth="1"/>
    <col min="6898" max="6898" width="25.85546875" customWidth="1"/>
    <col min="6899" max="6899" width="11.85546875" customWidth="1"/>
    <col min="6900" max="6900" width="32.42578125" customWidth="1"/>
    <col min="6901" max="6901" width="13.5703125" customWidth="1"/>
    <col min="6902" max="6902" width="12.7109375" customWidth="1"/>
    <col min="6903" max="6903" width="7.28515625" customWidth="1"/>
    <col min="6904" max="6904" width="23.5703125" customWidth="1"/>
    <col min="6905" max="6905" width="26" customWidth="1"/>
    <col min="7154" max="7154" width="25.85546875" customWidth="1"/>
    <col min="7155" max="7155" width="11.85546875" customWidth="1"/>
    <col min="7156" max="7156" width="32.42578125" customWidth="1"/>
    <col min="7157" max="7157" width="13.5703125" customWidth="1"/>
    <col min="7158" max="7158" width="12.7109375" customWidth="1"/>
    <col min="7159" max="7159" width="7.28515625" customWidth="1"/>
    <col min="7160" max="7160" width="23.5703125" customWidth="1"/>
    <col min="7161" max="7161" width="26" customWidth="1"/>
    <col min="7410" max="7410" width="25.85546875" customWidth="1"/>
    <col min="7411" max="7411" width="11.85546875" customWidth="1"/>
    <col min="7412" max="7412" width="32.42578125" customWidth="1"/>
    <col min="7413" max="7413" width="13.5703125" customWidth="1"/>
    <col min="7414" max="7414" width="12.7109375" customWidth="1"/>
    <col min="7415" max="7415" width="7.28515625" customWidth="1"/>
    <col min="7416" max="7416" width="23.5703125" customWidth="1"/>
    <col min="7417" max="7417" width="26" customWidth="1"/>
    <col min="7666" max="7666" width="25.85546875" customWidth="1"/>
    <col min="7667" max="7667" width="11.85546875" customWidth="1"/>
    <col min="7668" max="7668" width="32.42578125" customWidth="1"/>
    <col min="7669" max="7669" width="13.5703125" customWidth="1"/>
    <col min="7670" max="7670" width="12.7109375" customWidth="1"/>
    <col min="7671" max="7671" width="7.28515625" customWidth="1"/>
    <col min="7672" max="7672" width="23.5703125" customWidth="1"/>
    <col min="7673" max="7673" width="26" customWidth="1"/>
    <col min="7922" max="7922" width="25.85546875" customWidth="1"/>
    <col min="7923" max="7923" width="11.85546875" customWidth="1"/>
    <col min="7924" max="7924" width="32.42578125" customWidth="1"/>
    <col min="7925" max="7925" width="13.5703125" customWidth="1"/>
    <col min="7926" max="7926" width="12.7109375" customWidth="1"/>
    <col min="7927" max="7927" width="7.28515625" customWidth="1"/>
    <col min="7928" max="7928" width="23.5703125" customWidth="1"/>
    <col min="7929" max="7929" width="26" customWidth="1"/>
    <col min="8178" max="8178" width="25.85546875" customWidth="1"/>
    <col min="8179" max="8179" width="11.85546875" customWidth="1"/>
    <col min="8180" max="8180" width="32.42578125" customWidth="1"/>
    <col min="8181" max="8181" width="13.5703125" customWidth="1"/>
    <col min="8182" max="8182" width="12.7109375" customWidth="1"/>
    <col min="8183" max="8183" width="7.28515625" customWidth="1"/>
    <col min="8184" max="8184" width="23.5703125" customWidth="1"/>
    <col min="8185" max="8185" width="26" customWidth="1"/>
    <col min="8434" max="8434" width="25.85546875" customWidth="1"/>
    <col min="8435" max="8435" width="11.85546875" customWidth="1"/>
    <col min="8436" max="8436" width="32.42578125" customWidth="1"/>
    <col min="8437" max="8437" width="13.5703125" customWidth="1"/>
    <col min="8438" max="8438" width="12.7109375" customWidth="1"/>
    <col min="8439" max="8439" width="7.28515625" customWidth="1"/>
    <col min="8440" max="8440" width="23.5703125" customWidth="1"/>
    <col min="8441" max="8441" width="26" customWidth="1"/>
    <col min="8690" max="8690" width="25.85546875" customWidth="1"/>
    <col min="8691" max="8691" width="11.85546875" customWidth="1"/>
    <col min="8692" max="8692" width="32.42578125" customWidth="1"/>
    <col min="8693" max="8693" width="13.5703125" customWidth="1"/>
    <col min="8694" max="8694" width="12.7109375" customWidth="1"/>
    <col min="8695" max="8695" width="7.28515625" customWidth="1"/>
    <col min="8696" max="8696" width="23.5703125" customWidth="1"/>
    <col min="8697" max="8697" width="26" customWidth="1"/>
    <col min="8946" max="8946" width="25.85546875" customWidth="1"/>
    <col min="8947" max="8947" width="11.85546875" customWidth="1"/>
    <col min="8948" max="8948" width="32.42578125" customWidth="1"/>
    <col min="8949" max="8949" width="13.5703125" customWidth="1"/>
    <col min="8950" max="8950" width="12.7109375" customWidth="1"/>
    <col min="8951" max="8951" width="7.28515625" customWidth="1"/>
    <col min="8952" max="8952" width="23.5703125" customWidth="1"/>
    <col min="8953" max="8953" width="26" customWidth="1"/>
    <col min="9202" max="9202" width="25.85546875" customWidth="1"/>
    <col min="9203" max="9203" width="11.85546875" customWidth="1"/>
    <col min="9204" max="9204" width="32.42578125" customWidth="1"/>
    <col min="9205" max="9205" width="13.5703125" customWidth="1"/>
    <col min="9206" max="9206" width="12.7109375" customWidth="1"/>
    <col min="9207" max="9207" width="7.28515625" customWidth="1"/>
    <col min="9208" max="9208" width="23.5703125" customWidth="1"/>
    <col min="9209" max="9209" width="26" customWidth="1"/>
    <col min="9458" max="9458" width="25.85546875" customWidth="1"/>
    <col min="9459" max="9459" width="11.85546875" customWidth="1"/>
    <col min="9460" max="9460" width="32.42578125" customWidth="1"/>
    <col min="9461" max="9461" width="13.5703125" customWidth="1"/>
    <col min="9462" max="9462" width="12.7109375" customWidth="1"/>
    <col min="9463" max="9463" width="7.28515625" customWidth="1"/>
    <col min="9464" max="9464" width="23.5703125" customWidth="1"/>
    <col min="9465" max="9465" width="26" customWidth="1"/>
    <col min="9714" max="9714" width="25.85546875" customWidth="1"/>
    <col min="9715" max="9715" width="11.85546875" customWidth="1"/>
    <col min="9716" max="9716" width="32.42578125" customWidth="1"/>
    <col min="9717" max="9717" width="13.5703125" customWidth="1"/>
    <col min="9718" max="9718" width="12.7109375" customWidth="1"/>
    <col min="9719" max="9719" width="7.28515625" customWidth="1"/>
    <col min="9720" max="9720" width="23.5703125" customWidth="1"/>
    <col min="9721" max="9721" width="26" customWidth="1"/>
    <col min="9970" max="9970" width="25.85546875" customWidth="1"/>
    <col min="9971" max="9971" width="11.85546875" customWidth="1"/>
    <col min="9972" max="9972" width="32.42578125" customWidth="1"/>
    <col min="9973" max="9973" width="13.5703125" customWidth="1"/>
    <col min="9974" max="9974" width="12.7109375" customWidth="1"/>
    <col min="9975" max="9975" width="7.28515625" customWidth="1"/>
    <col min="9976" max="9976" width="23.5703125" customWidth="1"/>
    <col min="9977" max="9977" width="26" customWidth="1"/>
    <col min="10226" max="10226" width="25.85546875" customWidth="1"/>
    <col min="10227" max="10227" width="11.85546875" customWidth="1"/>
    <col min="10228" max="10228" width="32.42578125" customWidth="1"/>
    <col min="10229" max="10229" width="13.5703125" customWidth="1"/>
    <col min="10230" max="10230" width="12.7109375" customWidth="1"/>
    <col min="10231" max="10231" width="7.28515625" customWidth="1"/>
    <col min="10232" max="10232" width="23.5703125" customWidth="1"/>
    <col min="10233" max="10233" width="26" customWidth="1"/>
    <col min="10482" max="10482" width="25.85546875" customWidth="1"/>
    <col min="10483" max="10483" width="11.85546875" customWidth="1"/>
    <col min="10484" max="10484" width="32.42578125" customWidth="1"/>
    <col min="10485" max="10485" width="13.5703125" customWidth="1"/>
    <col min="10486" max="10486" width="12.7109375" customWidth="1"/>
    <col min="10487" max="10487" width="7.28515625" customWidth="1"/>
    <col min="10488" max="10488" width="23.5703125" customWidth="1"/>
    <col min="10489" max="10489" width="26" customWidth="1"/>
    <col min="10738" max="10738" width="25.85546875" customWidth="1"/>
    <col min="10739" max="10739" width="11.85546875" customWidth="1"/>
    <col min="10740" max="10740" width="32.42578125" customWidth="1"/>
    <col min="10741" max="10741" width="13.5703125" customWidth="1"/>
    <col min="10742" max="10742" width="12.7109375" customWidth="1"/>
    <col min="10743" max="10743" width="7.28515625" customWidth="1"/>
    <col min="10744" max="10744" width="23.5703125" customWidth="1"/>
    <col min="10745" max="10745" width="26" customWidth="1"/>
    <col min="10994" max="10994" width="25.85546875" customWidth="1"/>
    <col min="10995" max="10995" width="11.85546875" customWidth="1"/>
    <col min="10996" max="10996" width="32.42578125" customWidth="1"/>
    <col min="10997" max="10997" width="13.5703125" customWidth="1"/>
    <col min="10998" max="10998" width="12.7109375" customWidth="1"/>
    <col min="10999" max="10999" width="7.28515625" customWidth="1"/>
    <col min="11000" max="11000" width="23.5703125" customWidth="1"/>
    <col min="11001" max="11001" width="26" customWidth="1"/>
    <col min="11250" max="11250" width="25.85546875" customWidth="1"/>
    <col min="11251" max="11251" width="11.85546875" customWidth="1"/>
    <col min="11252" max="11252" width="32.42578125" customWidth="1"/>
    <col min="11253" max="11253" width="13.5703125" customWidth="1"/>
    <col min="11254" max="11254" width="12.7109375" customWidth="1"/>
    <col min="11255" max="11255" width="7.28515625" customWidth="1"/>
    <col min="11256" max="11256" width="23.5703125" customWidth="1"/>
    <col min="11257" max="11257" width="26" customWidth="1"/>
    <col min="11506" max="11506" width="25.85546875" customWidth="1"/>
    <col min="11507" max="11507" width="11.85546875" customWidth="1"/>
    <col min="11508" max="11508" width="32.42578125" customWidth="1"/>
    <col min="11509" max="11509" width="13.5703125" customWidth="1"/>
    <col min="11510" max="11510" width="12.7109375" customWidth="1"/>
    <col min="11511" max="11511" width="7.28515625" customWidth="1"/>
    <col min="11512" max="11512" width="23.5703125" customWidth="1"/>
    <col min="11513" max="11513" width="26" customWidth="1"/>
    <col min="11762" max="11762" width="25.85546875" customWidth="1"/>
    <col min="11763" max="11763" width="11.85546875" customWidth="1"/>
    <col min="11764" max="11764" width="32.42578125" customWidth="1"/>
    <col min="11765" max="11765" width="13.5703125" customWidth="1"/>
    <col min="11766" max="11766" width="12.7109375" customWidth="1"/>
    <col min="11767" max="11767" width="7.28515625" customWidth="1"/>
    <col min="11768" max="11768" width="23.5703125" customWidth="1"/>
    <col min="11769" max="11769" width="26" customWidth="1"/>
    <col min="12018" max="12018" width="25.85546875" customWidth="1"/>
    <col min="12019" max="12019" width="11.85546875" customWidth="1"/>
    <col min="12020" max="12020" width="32.42578125" customWidth="1"/>
    <col min="12021" max="12021" width="13.5703125" customWidth="1"/>
    <col min="12022" max="12022" width="12.7109375" customWidth="1"/>
    <col min="12023" max="12023" width="7.28515625" customWidth="1"/>
    <col min="12024" max="12024" width="23.5703125" customWidth="1"/>
    <col min="12025" max="12025" width="26" customWidth="1"/>
    <col min="12274" max="12274" width="25.85546875" customWidth="1"/>
    <col min="12275" max="12275" width="11.85546875" customWidth="1"/>
    <col min="12276" max="12276" width="32.42578125" customWidth="1"/>
    <col min="12277" max="12277" width="13.5703125" customWidth="1"/>
    <col min="12278" max="12278" width="12.7109375" customWidth="1"/>
    <col min="12279" max="12279" width="7.28515625" customWidth="1"/>
    <col min="12280" max="12280" width="23.5703125" customWidth="1"/>
    <col min="12281" max="12281" width="26" customWidth="1"/>
    <col min="12530" max="12530" width="25.85546875" customWidth="1"/>
    <col min="12531" max="12531" width="11.85546875" customWidth="1"/>
    <col min="12532" max="12532" width="32.42578125" customWidth="1"/>
    <col min="12533" max="12533" width="13.5703125" customWidth="1"/>
    <col min="12534" max="12534" width="12.7109375" customWidth="1"/>
    <col min="12535" max="12535" width="7.28515625" customWidth="1"/>
    <col min="12536" max="12536" width="23.5703125" customWidth="1"/>
    <col min="12537" max="12537" width="26" customWidth="1"/>
    <col min="12786" max="12786" width="25.85546875" customWidth="1"/>
    <col min="12787" max="12787" width="11.85546875" customWidth="1"/>
    <col min="12788" max="12788" width="32.42578125" customWidth="1"/>
    <col min="12789" max="12789" width="13.5703125" customWidth="1"/>
    <col min="12790" max="12790" width="12.7109375" customWidth="1"/>
    <col min="12791" max="12791" width="7.28515625" customWidth="1"/>
    <col min="12792" max="12792" width="23.5703125" customWidth="1"/>
    <col min="12793" max="12793" width="26" customWidth="1"/>
    <col min="13042" max="13042" width="25.85546875" customWidth="1"/>
    <col min="13043" max="13043" width="11.85546875" customWidth="1"/>
    <col min="13044" max="13044" width="32.42578125" customWidth="1"/>
    <col min="13045" max="13045" width="13.5703125" customWidth="1"/>
    <col min="13046" max="13046" width="12.7109375" customWidth="1"/>
    <col min="13047" max="13047" width="7.28515625" customWidth="1"/>
    <col min="13048" max="13048" width="23.5703125" customWidth="1"/>
    <col min="13049" max="13049" width="26" customWidth="1"/>
    <col min="13298" max="13298" width="25.85546875" customWidth="1"/>
    <col min="13299" max="13299" width="11.85546875" customWidth="1"/>
    <col min="13300" max="13300" width="32.42578125" customWidth="1"/>
    <col min="13301" max="13301" width="13.5703125" customWidth="1"/>
    <col min="13302" max="13302" width="12.7109375" customWidth="1"/>
    <col min="13303" max="13303" width="7.28515625" customWidth="1"/>
    <col min="13304" max="13304" width="23.5703125" customWidth="1"/>
    <col min="13305" max="13305" width="26" customWidth="1"/>
    <col min="13554" max="13554" width="25.85546875" customWidth="1"/>
    <col min="13555" max="13555" width="11.85546875" customWidth="1"/>
    <col min="13556" max="13556" width="32.42578125" customWidth="1"/>
    <col min="13557" max="13557" width="13.5703125" customWidth="1"/>
    <col min="13558" max="13558" width="12.7109375" customWidth="1"/>
    <col min="13559" max="13559" width="7.28515625" customWidth="1"/>
    <col min="13560" max="13560" width="23.5703125" customWidth="1"/>
    <col min="13561" max="13561" width="26" customWidth="1"/>
    <col min="13810" max="13810" width="25.85546875" customWidth="1"/>
    <col min="13811" max="13811" width="11.85546875" customWidth="1"/>
    <col min="13812" max="13812" width="32.42578125" customWidth="1"/>
    <col min="13813" max="13813" width="13.5703125" customWidth="1"/>
    <col min="13814" max="13814" width="12.7109375" customWidth="1"/>
    <col min="13815" max="13815" width="7.28515625" customWidth="1"/>
    <col min="13816" max="13816" width="23.5703125" customWidth="1"/>
    <col min="13817" max="13817" width="26" customWidth="1"/>
    <col min="14066" max="14066" width="25.85546875" customWidth="1"/>
    <col min="14067" max="14067" width="11.85546875" customWidth="1"/>
    <col min="14068" max="14068" width="32.42578125" customWidth="1"/>
    <col min="14069" max="14069" width="13.5703125" customWidth="1"/>
    <col min="14070" max="14070" width="12.7109375" customWidth="1"/>
    <col min="14071" max="14071" width="7.28515625" customWidth="1"/>
    <col min="14072" max="14072" width="23.5703125" customWidth="1"/>
    <col min="14073" max="14073" width="26" customWidth="1"/>
    <col min="14322" max="14322" width="25.85546875" customWidth="1"/>
    <col min="14323" max="14323" width="11.85546875" customWidth="1"/>
    <col min="14324" max="14324" width="32.42578125" customWidth="1"/>
    <col min="14325" max="14325" width="13.5703125" customWidth="1"/>
    <col min="14326" max="14326" width="12.7109375" customWidth="1"/>
    <col min="14327" max="14327" width="7.28515625" customWidth="1"/>
    <col min="14328" max="14328" width="23.5703125" customWidth="1"/>
    <col min="14329" max="14329" width="26" customWidth="1"/>
    <col min="14578" max="14578" width="25.85546875" customWidth="1"/>
    <col min="14579" max="14579" width="11.85546875" customWidth="1"/>
    <col min="14580" max="14580" width="32.42578125" customWidth="1"/>
    <col min="14581" max="14581" width="13.5703125" customWidth="1"/>
    <col min="14582" max="14582" width="12.7109375" customWidth="1"/>
    <col min="14583" max="14583" width="7.28515625" customWidth="1"/>
    <col min="14584" max="14584" width="23.5703125" customWidth="1"/>
    <col min="14585" max="14585" width="26" customWidth="1"/>
    <col min="14834" max="14834" width="25.85546875" customWidth="1"/>
    <col min="14835" max="14835" width="11.85546875" customWidth="1"/>
    <col min="14836" max="14836" width="32.42578125" customWidth="1"/>
    <col min="14837" max="14837" width="13.5703125" customWidth="1"/>
    <col min="14838" max="14838" width="12.7109375" customWidth="1"/>
    <col min="14839" max="14839" width="7.28515625" customWidth="1"/>
    <col min="14840" max="14840" width="23.5703125" customWidth="1"/>
    <col min="14841" max="14841" width="26" customWidth="1"/>
    <col min="15090" max="15090" width="25.85546875" customWidth="1"/>
    <col min="15091" max="15091" width="11.85546875" customWidth="1"/>
    <col min="15092" max="15092" width="32.42578125" customWidth="1"/>
    <col min="15093" max="15093" width="13.5703125" customWidth="1"/>
    <col min="15094" max="15094" width="12.7109375" customWidth="1"/>
    <col min="15095" max="15095" width="7.28515625" customWidth="1"/>
    <col min="15096" max="15096" width="23.5703125" customWidth="1"/>
    <col min="15097" max="15097" width="26" customWidth="1"/>
    <col min="15346" max="15346" width="25.85546875" customWidth="1"/>
    <col min="15347" max="15347" width="11.85546875" customWidth="1"/>
    <col min="15348" max="15348" width="32.42578125" customWidth="1"/>
    <col min="15349" max="15349" width="13.5703125" customWidth="1"/>
    <col min="15350" max="15350" width="12.7109375" customWidth="1"/>
    <col min="15351" max="15351" width="7.28515625" customWidth="1"/>
    <col min="15352" max="15352" width="23.5703125" customWidth="1"/>
    <col min="15353" max="15353" width="26" customWidth="1"/>
    <col min="15602" max="15602" width="25.85546875" customWidth="1"/>
    <col min="15603" max="15603" width="11.85546875" customWidth="1"/>
    <col min="15604" max="15604" width="32.42578125" customWidth="1"/>
    <col min="15605" max="15605" width="13.5703125" customWidth="1"/>
    <col min="15606" max="15606" width="12.7109375" customWidth="1"/>
    <col min="15607" max="15607" width="7.28515625" customWidth="1"/>
    <col min="15608" max="15608" width="23.5703125" customWidth="1"/>
    <col min="15609" max="15609" width="26" customWidth="1"/>
    <col min="15858" max="15858" width="25.85546875" customWidth="1"/>
    <col min="15859" max="15859" width="11.85546875" customWidth="1"/>
    <col min="15860" max="15860" width="32.42578125" customWidth="1"/>
    <col min="15861" max="15861" width="13.5703125" customWidth="1"/>
    <col min="15862" max="15862" width="12.7109375" customWidth="1"/>
    <col min="15863" max="15863" width="7.28515625" customWidth="1"/>
    <col min="15864" max="15864" width="23.5703125" customWidth="1"/>
    <col min="15865" max="15865" width="26" customWidth="1"/>
    <col min="16114" max="16114" width="25.85546875" customWidth="1"/>
    <col min="16115" max="16115" width="11.85546875" customWidth="1"/>
    <col min="16116" max="16116" width="32.42578125" customWidth="1"/>
    <col min="16117" max="16117" width="13.5703125" customWidth="1"/>
    <col min="16118" max="16118" width="12.7109375" customWidth="1"/>
    <col min="16119" max="16119" width="7.28515625" customWidth="1"/>
    <col min="16120" max="16120" width="23.5703125" customWidth="1"/>
    <col min="16121" max="16121" width="26" customWidth="1"/>
  </cols>
  <sheetData>
    <row r="1" spans="1:7" ht="27" customHeight="1" x14ac:dyDescent="0.25">
      <c r="A1" s="29"/>
      <c r="B1" s="22" t="s">
        <v>68</v>
      </c>
      <c r="C1" s="22" t="s">
        <v>69</v>
      </c>
      <c r="D1" s="22"/>
      <c r="E1" s="110" t="s">
        <v>70</v>
      </c>
      <c r="F1" s="33" t="s">
        <v>71</v>
      </c>
      <c r="G1" s="34"/>
    </row>
    <row r="2" spans="1:7" ht="24.75" customHeight="1" x14ac:dyDescent="0.25">
      <c r="A2" s="49" t="s">
        <v>73</v>
      </c>
      <c r="B2" s="26">
        <v>667</v>
      </c>
      <c r="C2" s="25" t="s">
        <v>104</v>
      </c>
      <c r="D2" s="54" t="s">
        <v>114</v>
      </c>
      <c r="E2" s="61">
        <v>5521.53</v>
      </c>
      <c r="F2" s="46">
        <v>39114</v>
      </c>
      <c r="G2" s="35" t="s">
        <v>88</v>
      </c>
    </row>
    <row r="3" spans="1:7" ht="24.75" customHeight="1" x14ac:dyDescent="0.25">
      <c r="A3" s="49" t="s">
        <v>73</v>
      </c>
      <c r="B3" s="26" t="s">
        <v>72</v>
      </c>
      <c r="C3" s="48" t="s">
        <v>146</v>
      </c>
      <c r="D3" s="54" t="s">
        <v>63</v>
      </c>
      <c r="E3" s="61">
        <v>286.12</v>
      </c>
      <c r="F3" s="46">
        <v>391478</v>
      </c>
      <c r="G3" s="35" t="s">
        <v>88</v>
      </c>
    </row>
    <row r="4" spans="1:7" ht="24.75" customHeight="1" x14ac:dyDescent="0.25">
      <c r="A4" s="49" t="s">
        <v>73</v>
      </c>
      <c r="B4" s="26" t="s">
        <v>72</v>
      </c>
      <c r="C4" s="48" t="s">
        <v>146</v>
      </c>
      <c r="D4" s="54" t="s">
        <v>63</v>
      </c>
      <c r="E4" s="61">
        <v>886.95</v>
      </c>
      <c r="F4" s="46">
        <v>391474</v>
      </c>
      <c r="G4" s="35" t="s">
        <v>88</v>
      </c>
    </row>
    <row r="5" spans="1:7" ht="23.25" customHeight="1" x14ac:dyDescent="0.25">
      <c r="A5" s="49" t="s">
        <v>73</v>
      </c>
      <c r="B5" s="26">
        <v>123</v>
      </c>
      <c r="C5" s="48" t="s">
        <v>155</v>
      </c>
      <c r="D5" s="54" t="s">
        <v>156</v>
      </c>
      <c r="E5" s="61">
        <v>3312.91</v>
      </c>
      <c r="F5" s="46">
        <v>39114</v>
      </c>
      <c r="G5" s="35" t="s">
        <v>88</v>
      </c>
    </row>
    <row r="6" spans="1:7" ht="23.25" customHeight="1" x14ac:dyDescent="0.25">
      <c r="A6" s="49" t="s">
        <v>73</v>
      </c>
      <c r="B6" s="26" t="s">
        <v>72</v>
      </c>
      <c r="C6" s="48" t="s">
        <v>146</v>
      </c>
      <c r="D6" s="54" t="s">
        <v>63</v>
      </c>
      <c r="E6" s="61">
        <v>331.64</v>
      </c>
      <c r="F6" s="46">
        <v>391478</v>
      </c>
      <c r="G6" s="35" t="s">
        <v>88</v>
      </c>
    </row>
    <row r="7" spans="1:7" ht="23.25" customHeight="1" x14ac:dyDescent="0.25">
      <c r="A7" s="49" t="s">
        <v>73</v>
      </c>
      <c r="B7" s="26" t="s">
        <v>72</v>
      </c>
      <c r="C7" s="48" t="s">
        <v>146</v>
      </c>
      <c r="D7" s="54" t="s">
        <v>63</v>
      </c>
      <c r="E7" s="61">
        <v>1028.07</v>
      </c>
      <c r="F7" s="46">
        <v>391474</v>
      </c>
      <c r="G7" s="35" t="s">
        <v>88</v>
      </c>
    </row>
    <row r="8" spans="1:7" ht="23.25" customHeight="1" x14ac:dyDescent="0.25">
      <c r="A8" s="49" t="s">
        <v>79</v>
      </c>
      <c r="B8" s="26">
        <v>32</v>
      </c>
      <c r="C8" s="25" t="s">
        <v>201</v>
      </c>
      <c r="D8" s="54" t="s">
        <v>200</v>
      </c>
      <c r="E8" s="62">
        <v>3729.05</v>
      </c>
      <c r="F8" s="46">
        <v>39114</v>
      </c>
      <c r="G8" s="35" t="s">
        <v>88</v>
      </c>
    </row>
    <row r="9" spans="1:7" ht="23.25" customHeight="1" x14ac:dyDescent="0.25">
      <c r="A9" s="49" t="s">
        <v>79</v>
      </c>
      <c r="B9" s="26" t="s">
        <v>72</v>
      </c>
      <c r="C9" s="48" t="s">
        <v>146</v>
      </c>
      <c r="D9" s="54" t="s">
        <v>63</v>
      </c>
      <c r="E9" s="62">
        <v>238.4</v>
      </c>
      <c r="F9" s="46">
        <v>391478</v>
      </c>
      <c r="G9" s="35" t="s">
        <v>88</v>
      </c>
    </row>
    <row r="10" spans="1:7" ht="23.25" customHeight="1" x14ac:dyDescent="0.25">
      <c r="A10" s="49" t="s">
        <v>79</v>
      </c>
      <c r="B10" s="26" t="s">
        <v>72</v>
      </c>
      <c r="C10" s="48" t="s">
        <v>146</v>
      </c>
      <c r="D10" s="54" t="s">
        <v>63</v>
      </c>
      <c r="E10" s="62">
        <v>739.06</v>
      </c>
      <c r="F10" s="46">
        <v>391474</v>
      </c>
      <c r="G10" s="35" t="s">
        <v>88</v>
      </c>
    </row>
    <row r="11" spans="1:7" ht="23.25" customHeight="1" x14ac:dyDescent="0.25">
      <c r="A11" s="49" t="s">
        <v>79</v>
      </c>
      <c r="B11" s="26">
        <v>26</v>
      </c>
      <c r="C11" s="25" t="s">
        <v>201</v>
      </c>
      <c r="D11" s="54" t="s">
        <v>200</v>
      </c>
      <c r="E11" s="62">
        <v>1316.23</v>
      </c>
      <c r="F11" s="46">
        <v>39114</v>
      </c>
      <c r="G11" s="35" t="s">
        <v>88</v>
      </c>
    </row>
    <row r="12" spans="1:7" ht="23.25" customHeight="1" x14ac:dyDescent="0.25">
      <c r="A12" s="49" t="s">
        <v>79</v>
      </c>
      <c r="B12" s="26" t="s">
        <v>72</v>
      </c>
      <c r="C12" s="48" t="s">
        <v>146</v>
      </c>
      <c r="D12" s="54" t="s">
        <v>63</v>
      </c>
      <c r="E12" s="62">
        <v>42.08</v>
      </c>
      <c r="F12" s="46">
        <v>391478</v>
      </c>
      <c r="G12" s="35" t="s">
        <v>88</v>
      </c>
    </row>
    <row r="13" spans="1:7" ht="23.25" customHeight="1" x14ac:dyDescent="0.25">
      <c r="A13" s="49" t="s">
        <v>79</v>
      </c>
      <c r="B13" s="26" t="s">
        <v>72</v>
      </c>
      <c r="C13" s="48" t="s">
        <v>146</v>
      </c>
      <c r="D13" s="54" t="s">
        <v>63</v>
      </c>
      <c r="E13" s="62">
        <v>130.43</v>
      </c>
      <c r="F13" s="46">
        <v>391474</v>
      </c>
      <c r="G13" s="35" t="s">
        <v>88</v>
      </c>
    </row>
    <row r="14" spans="1:7" ht="23.25" customHeight="1" x14ac:dyDescent="0.25">
      <c r="A14" s="49" t="s">
        <v>80</v>
      </c>
      <c r="B14" s="26">
        <v>5601</v>
      </c>
      <c r="C14" s="48" t="s">
        <v>81</v>
      </c>
      <c r="D14" s="55" t="s">
        <v>115</v>
      </c>
      <c r="E14" s="62">
        <v>5230.54</v>
      </c>
      <c r="F14" s="46">
        <v>39114</v>
      </c>
      <c r="G14" s="35" t="s">
        <v>88</v>
      </c>
    </row>
    <row r="15" spans="1:7" ht="23.25" customHeight="1" x14ac:dyDescent="0.25">
      <c r="A15" s="49" t="s">
        <v>80</v>
      </c>
      <c r="B15" s="26" t="s">
        <v>72</v>
      </c>
      <c r="C15" s="48" t="s">
        <v>146</v>
      </c>
      <c r="D15" s="54" t="s">
        <v>63</v>
      </c>
      <c r="E15" s="62">
        <v>167.2</v>
      </c>
      <c r="F15" s="46">
        <v>391478</v>
      </c>
      <c r="G15" s="35" t="s">
        <v>88</v>
      </c>
    </row>
    <row r="16" spans="1:7" ht="23.25" customHeight="1" x14ac:dyDescent="0.25">
      <c r="A16" s="49" t="s">
        <v>80</v>
      </c>
      <c r="B16" s="26" t="s">
        <v>72</v>
      </c>
      <c r="C16" s="48" t="s">
        <v>146</v>
      </c>
      <c r="D16" s="54" t="s">
        <v>63</v>
      </c>
      <c r="E16" s="62">
        <v>518.32000000000005</v>
      </c>
      <c r="F16" s="46">
        <v>391474</v>
      </c>
      <c r="G16" s="35" t="s">
        <v>88</v>
      </c>
    </row>
    <row r="17" spans="1:7" ht="23.25" customHeight="1" x14ac:dyDescent="0.25">
      <c r="A17" s="49" t="s">
        <v>80</v>
      </c>
      <c r="B17" s="26">
        <v>5603</v>
      </c>
      <c r="C17" s="48" t="s">
        <v>81</v>
      </c>
      <c r="D17" s="55" t="s">
        <v>115</v>
      </c>
      <c r="E17" s="62">
        <v>221.8</v>
      </c>
      <c r="F17" s="46">
        <v>39114</v>
      </c>
      <c r="G17" s="35" t="s">
        <v>88</v>
      </c>
    </row>
    <row r="18" spans="1:7" ht="23.25" customHeight="1" x14ac:dyDescent="0.25">
      <c r="A18" s="49" t="s">
        <v>80</v>
      </c>
      <c r="B18" s="26" t="s">
        <v>72</v>
      </c>
      <c r="C18" s="48" t="s">
        <v>146</v>
      </c>
      <c r="D18" s="54" t="s">
        <v>63</v>
      </c>
      <c r="E18" s="62">
        <v>8.27</v>
      </c>
      <c r="F18" s="46">
        <v>391478</v>
      </c>
      <c r="G18" s="35" t="s">
        <v>88</v>
      </c>
    </row>
    <row r="19" spans="1:7" ht="23.25" customHeight="1" x14ac:dyDescent="0.25">
      <c r="A19" s="49" t="s">
        <v>80</v>
      </c>
      <c r="B19" s="26" t="s">
        <v>72</v>
      </c>
      <c r="C19" s="48" t="s">
        <v>146</v>
      </c>
      <c r="D19" s="54" t="s">
        <v>63</v>
      </c>
      <c r="E19" s="62">
        <v>25.63</v>
      </c>
      <c r="F19" s="46">
        <v>391474</v>
      </c>
      <c r="G19" s="35" t="s">
        <v>88</v>
      </c>
    </row>
    <row r="20" spans="1:7" ht="23.25" customHeight="1" x14ac:dyDescent="0.25">
      <c r="A20" s="27" t="s">
        <v>82</v>
      </c>
      <c r="B20" s="26" t="s">
        <v>72</v>
      </c>
      <c r="C20" s="48" t="s">
        <v>146</v>
      </c>
      <c r="D20" s="54" t="s">
        <v>63</v>
      </c>
      <c r="E20" s="62">
        <v>148.6</v>
      </c>
      <c r="F20" s="46">
        <v>391478</v>
      </c>
      <c r="G20" s="35" t="s">
        <v>88</v>
      </c>
    </row>
    <row r="21" spans="1:7" ht="23.25" customHeight="1" x14ac:dyDescent="0.25">
      <c r="A21" s="27" t="s">
        <v>82</v>
      </c>
      <c r="B21" s="26" t="s">
        <v>72</v>
      </c>
      <c r="C21" s="48" t="s">
        <v>146</v>
      </c>
      <c r="D21" s="54" t="s">
        <v>63</v>
      </c>
      <c r="E21" s="62">
        <v>460.66</v>
      </c>
      <c r="F21" s="46">
        <v>391474</v>
      </c>
      <c r="G21" s="35" t="s">
        <v>88</v>
      </c>
    </row>
    <row r="22" spans="1:7" ht="23.25" customHeight="1" x14ac:dyDescent="0.25">
      <c r="A22" s="27" t="s">
        <v>84</v>
      </c>
      <c r="B22" s="26">
        <v>212</v>
      </c>
      <c r="C22" s="48" t="s">
        <v>154</v>
      </c>
      <c r="D22" s="55" t="s">
        <v>147</v>
      </c>
      <c r="E22" s="61">
        <v>3830.51</v>
      </c>
      <c r="F22" s="46">
        <v>39117</v>
      </c>
      <c r="G22" s="35" t="s">
        <v>88</v>
      </c>
    </row>
    <row r="23" spans="1:7" ht="27" customHeight="1" x14ac:dyDescent="0.25">
      <c r="A23" s="27" t="s">
        <v>84</v>
      </c>
      <c r="B23" s="26">
        <v>214</v>
      </c>
      <c r="C23" s="48" t="s">
        <v>154</v>
      </c>
      <c r="D23" s="55" t="s">
        <v>147</v>
      </c>
      <c r="E23" s="61">
        <v>1977.57</v>
      </c>
      <c r="F23" s="46">
        <v>39117</v>
      </c>
      <c r="G23" s="35" t="s">
        <v>88</v>
      </c>
    </row>
    <row r="24" spans="1:7" ht="27" customHeight="1" x14ac:dyDescent="0.25">
      <c r="A24" s="27" t="s">
        <v>103</v>
      </c>
      <c r="B24" s="26" t="s">
        <v>72</v>
      </c>
      <c r="C24" s="48" t="s">
        <v>146</v>
      </c>
      <c r="D24" s="54" t="s">
        <v>63</v>
      </c>
      <c r="E24" s="61">
        <v>129.85</v>
      </c>
      <c r="F24" s="46">
        <v>391478</v>
      </c>
      <c r="G24" s="35" t="s">
        <v>88</v>
      </c>
    </row>
    <row r="25" spans="1:7" ht="27" customHeight="1" x14ac:dyDescent="0.25">
      <c r="A25" s="27" t="s">
        <v>103</v>
      </c>
      <c r="B25" s="26" t="s">
        <v>72</v>
      </c>
      <c r="C25" s="48" t="s">
        <v>146</v>
      </c>
      <c r="D25" s="54" t="s">
        <v>63</v>
      </c>
      <c r="E25" s="61">
        <v>402.53</v>
      </c>
      <c r="F25" s="46">
        <v>391474</v>
      </c>
      <c r="G25" s="35" t="s">
        <v>88</v>
      </c>
    </row>
    <row r="26" spans="1:7" ht="23.25" customHeight="1" x14ac:dyDescent="0.25">
      <c r="A26" s="27" t="s">
        <v>94</v>
      </c>
      <c r="B26" s="26">
        <v>49</v>
      </c>
      <c r="C26" s="48" t="s">
        <v>186</v>
      </c>
      <c r="D26" s="55" t="s">
        <v>187</v>
      </c>
      <c r="E26" s="61">
        <v>3518.84</v>
      </c>
      <c r="F26" s="46">
        <v>39114</v>
      </c>
      <c r="G26" s="35" t="s">
        <v>88</v>
      </c>
    </row>
    <row r="27" spans="1:7" ht="23.25" customHeight="1" x14ac:dyDescent="0.25">
      <c r="A27" s="27" t="s">
        <v>94</v>
      </c>
      <c r="B27" s="26" t="s">
        <v>72</v>
      </c>
      <c r="C27" s="48" t="s">
        <v>146</v>
      </c>
      <c r="D27" s="54" t="s">
        <v>63</v>
      </c>
      <c r="E27" s="61">
        <v>168.72</v>
      </c>
      <c r="F27" s="46">
        <v>391478</v>
      </c>
      <c r="G27" s="35" t="s">
        <v>88</v>
      </c>
    </row>
    <row r="28" spans="1:7" ht="23.25" customHeight="1" x14ac:dyDescent="0.25">
      <c r="A28" s="27" t="s">
        <v>94</v>
      </c>
      <c r="B28" s="26" t="s">
        <v>72</v>
      </c>
      <c r="C28" s="48" t="s">
        <v>146</v>
      </c>
      <c r="D28" s="54" t="s">
        <v>63</v>
      </c>
      <c r="E28" s="61">
        <v>523.04</v>
      </c>
      <c r="F28" s="46">
        <v>391474</v>
      </c>
      <c r="G28" s="35" t="s">
        <v>88</v>
      </c>
    </row>
    <row r="29" spans="1:7" ht="24" customHeight="1" x14ac:dyDescent="0.25">
      <c r="A29" s="27" t="s">
        <v>128</v>
      </c>
      <c r="B29" s="26">
        <v>159</v>
      </c>
      <c r="C29" s="48" t="s">
        <v>130</v>
      </c>
      <c r="D29" s="55" t="s">
        <v>129</v>
      </c>
      <c r="E29" s="61">
        <v>695.62</v>
      </c>
      <c r="F29" s="46">
        <v>39114</v>
      </c>
      <c r="G29" s="35" t="s">
        <v>88</v>
      </c>
    </row>
    <row r="30" spans="1:7" ht="24.75" customHeight="1" x14ac:dyDescent="0.25">
      <c r="A30" s="27" t="s">
        <v>108</v>
      </c>
      <c r="B30" s="26">
        <v>225</v>
      </c>
      <c r="C30" s="48" t="s">
        <v>180</v>
      </c>
      <c r="D30" s="55" t="s">
        <v>181</v>
      </c>
      <c r="E30" s="61">
        <v>3935.64</v>
      </c>
      <c r="F30" s="46">
        <v>39114</v>
      </c>
      <c r="G30" s="35" t="s">
        <v>88</v>
      </c>
    </row>
    <row r="31" spans="1:7" ht="24.75" customHeight="1" x14ac:dyDescent="0.25">
      <c r="A31" s="27" t="s">
        <v>108</v>
      </c>
      <c r="B31" s="26" t="s">
        <v>72</v>
      </c>
      <c r="C31" s="48" t="s">
        <v>146</v>
      </c>
      <c r="D31" s="54" t="s">
        <v>63</v>
      </c>
      <c r="E31" s="61">
        <v>150</v>
      </c>
      <c r="F31" s="46">
        <v>391478</v>
      </c>
      <c r="G31" s="35" t="s">
        <v>88</v>
      </c>
    </row>
    <row r="32" spans="1:7" ht="24.75" customHeight="1" x14ac:dyDescent="0.25">
      <c r="A32" s="27" t="s">
        <v>108</v>
      </c>
      <c r="B32" s="26" t="s">
        <v>72</v>
      </c>
      <c r="C32" s="48" t="s">
        <v>146</v>
      </c>
      <c r="D32" s="54" t="s">
        <v>63</v>
      </c>
      <c r="E32" s="61">
        <v>465</v>
      </c>
      <c r="F32" s="46">
        <v>391474</v>
      </c>
      <c r="G32" s="35" t="s">
        <v>88</v>
      </c>
    </row>
    <row r="33" spans="1:7" ht="21.75" customHeight="1" x14ac:dyDescent="0.25">
      <c r="A33" s="30"/>
      <c r="B33" s="36"/>
      <c r="C33" s="31"/>
      <c r="D33" s="56"/>
      <c r="E33" s="64">
        <f>SUM(E2:E32)</f>
        <v>40140.81</v>
      </c>
      <c r="F33" s="37"/>
      <c r="G33" s="37"/>
    </row>
    <row r="34" spans="1:7" ht="25.5" customHeight="1" x14ac:dyDescent="0.25">
      <c r="A34" s="27" t="s">
        <v>83</v>
      </c>
      <c r="B34" s="26" t="s">
        <v>110</v>
      </c>
      <c r="C34" s="48" t="s">
        <v>124</v>
      </c>
      <c r="D34" s="55" t="s">
        <v>116</v>
      </c>
      <c r="E34" s="61">
        <v>622.01</v>
      </c>
      <c r="F34" s="26">
        <v>2269</v>
      </c>
      <c r="G34" s="35" t="s">
        <v>149</v>
      </c>
    </row>
    <row r="35" spans="1:7" ht="25.5" customHeight="1" x14ac:dyDescent="0.25">
      <c r="A35" s="27" t="s">
        <v>83</v>
      </c>
      <c r="B35" s="26" t="s">
        <v>110</v>
      </c>
      <c r="C35" s="48" t="s">
        <v>184</v>
      </c>
      <c r="D35" s="55" t="s">
        <v>185</v>
      </c>
      <c r="E35" s="61">
        <v>821.94</v>
      </c>
      <c r="F35" s="26">
        <v>2268</v>
      </c>
      <c r="G35" s="35" t="s">
        <v>149</v>
      </c>
    </row>
    <row r="36" spans="1:7" ht="25.5" customHeight="1" x14ac:dyDescent="0.25">
      <c r="A36" s="27" t="s">
        <v>159</v>
      </c>
      <c r="B36" s="26">
        <v>14099</v>
      </c>
      <c r="C36" s="48" t="s">
        <v>175</v>
      </c>
      <c r="D36" s="55" t="s">
        <v>120</v>
      </c>
      <c r="E36" s="61">
        <v>1513.87</v>
      </c>
      <c r="F36" s="81">
        <v>2283</v>
      </c>
      <c r="G36" s="35" t="s">
        <v>149</v>
      </c>
    </row>
    <row r="37" spans="1:7" ht="25.5" customHeight="1" x14ac:dyDescent="0.25">
      <c r="A37" s="27" t="s">
        <v>159</v>
      </c>
      <c r="B37" s="26">
        <v>14078</v>
      </c>
      <c r="C37" s="48" t="s">
        <v>175</v>
      </c>
      <c r="D37" s="55" t="s">
        <v>120</v>
      </c>
      <c r="E37" s="61">
        <v>1513.87</v>
      </c>
      <c r="F37" s="81">
        <v>2284</v>
      </c>
      <c r="G37" s="35" t="s">
        <v>149</v>
      </c>
    </row>
    <row r="38" spans="1:7" ht="25.5" customHeight="1" x14ac:dyDescent="0.25">
      <c r="A38" s="27" t="s">
        <v>194</v>
      </c>
      <c r="B38" s="26">
        <v>20389</v>
      </c>
      <c r="C38" s="48" t="s">
        <v>195</v>
      </c>
      <c r="D38" s="55" t="s">
        <v>196</v>
      </c>
      <c r="E38" s="61">
        <v>96.45</v>
      </c>
      <c r="F38" s="81">
        <v>2281</v>
      </c>
      <c r="G38" s="35" t="s">
        <v>149</v>
      </c>
    </row>
    <row r="39" spans="1:7" ht="25.5" customHeight="1" x14ac:dyDescent="0.25">
      <c r="A39" s="27" t="s">
        <v>194</v>
      </c>
      <c r="B39" s="26">
        <v>20396</v>
      </c>
      <c r="C39" s="48" t="s">
        <v>195</v>
      </c>
      <c r="D39" s="55" t="s">
        <v>196</v>
      </c>
      <c r="E39" s="61">
        <v>96.45</v>
      </c>
      <c r="F39" s="81">
        <v>2275</v>
      </c>
      <c r="G39" s="35" t="s">
        <v>149</v>
      </c>
    </row>
    <row r="40" spans="1:7" ht="25.5" customHeight="1" x14ac:dyDescent="0.25">
      <c r="A40" s="27" t="s">
        <v>194</v>
      </c>
      <c r="B40" s="26">
        <v>20395</v>
      </c>
      <c r="C40" s="48" t="s">
        <v>195</v>
      </c>
      <c r="D40" s="55" t="s">
        <v>196</v>
      </c>
      <c r="E40" s="61">
        <v>96.45</v>
      </c>
      <c r="F40" s="81">
        <v>2276</v>
      </c>
      <c r="G40" s="35" t="s">
        <v>149</v>
      </c>
    </row>
    <row r="41" spans="1:7" ht="25.5" customHeight="1" x14ac:dyDescent="0.25">
      <c r="A41" s="27" t="s">
        <v>255</v>
      </c>
      <c r="B41" s="26">
        <v>377</v>
      </c>
      <c r="C41" s="48" t="s">
        <v>256</v>
      </c>
      <c r="D41" s="55" t="s">
        <v>257</v>
      </c>
      <c r="E41" s="61">
        <v>4696.7700000000004</v>
      </c>
      <c r="F41" s="81">
        <v>2257</v>
      </c>
      <c r="G41" s="35" t="s">
        <v>149</v>
      </c>
    </row>
    <row r="42" spans="1:7" ht="25.5" customHeight="1" x14ac:dyDescent="0.25">
      <c r="A42" s="27" t="s">
        <v>202</v>
      </c>
      <c r="B42" s="26">
        <v>128</v>
      </c>
      <c r="C42" s="48" t="s">
        <v>197</v>
      </c>
      <c r="D42" s="55" t="s">
        <v>198</v>
      </c>
      <c r="E42" s="61">
        <v>1099.97</v>
      </c>
      <c r="F42" s="81">
        <v>2277</v>
      </c>
      <c r="G42" s="35" t="s">
        <v>149</v>
      </c>
    </row>
    <row r="43" spans="1:7" ht="17.100000000000001" customHeight="1" x14ac:dyDescent="0.25">
      <c r="A43" s="42"/>
      <c r="B43" s="43"/>
      <c r="C43" s="44"/>
      <c r="D43" s="57"/>
      <c r="E43" s="65">
        <f>SUM(E34:E42)</f>
        <v>10557.779999999999</v>
      </c>
      <c r="F43" s="37"/>
      <c r="G43" s="45"/>
    </row>
    <row r="44" spans="1:7" ht="21" customHeight="1" x14ac:dyDescent="0.25">
      <c r="A44" s="27" t="s">
        <v>83</v>
      </c>
      <c r="B44" s="40" t="s">
        <v>75</v>
      </c>
      <c r="C44" s="48" t="s">
        <v>279</v>
      </c>
      <c r="D44" s="54"/>
      <c r="E44" s="61">
        <v>751.96</v>
      </c>
      <c r="F44" s="26">
        <v>221</v>
      </c>
      <c r="G44" s="35" t="s">
        <v>89</v>
      </c>
    </row>
    <row r="45" spans="1:7" ht="21" customHeight="1" x14ac:dyDescent="0.25">
      <c r="A45" s="27" t="s">
        <v>83</v>
      </c>
      <c r="B45" s="40" t="s">
        <v>75</v>
      </c>
      <c r="C45" s="48" t="s">
        <v>279</v>
      </c>
      <c r="D45" s="54"/>
      <c r="E45" s="61">
        <v>690.8</v>
      </c>
      <c r="F45" s="26">
        <v>221</v>
      </c>
      <c r="G45" s="35" t="s">
        <v>89</v>
      </c>
    </row>
    <row r="46" spans="1:7" ht="21" customHeight="1" x14ac:dyDescent="0.25">
      <c r="A46" s="27" t="s">
        <v>83</v>
      </c>
      <c r="B46" s="40" t="s">
        <v>75</v>
      </c>
      <c r="C46" s="48" t="s">
        <v>279</v>
      </c>
      <c r="D46" s="54"/>
      <c r="E46" s="61">
        <v>700.27</v>
      </c>
      <c r="F46" s="26">
        <v>221</v>
      </c>
      <c r="G46" s="35" t="s">
        <v>89</v>
      </c>
    </row>
    <row r="47" spans="1:7" ht="21" customHeight="1" x14ac:dyDescent="0.25">
      <c r="A47" s="27" t="s">
        <v>83</v>
      </c>
      <c r="B47" s="40" t="s">
        <v>75</v>
      </c>
      <c r="C47" s="48" t="s">
        <v>279</v>
      </c>
      <c r="D47" s="54"/>
      <c r="E47" s="61">
        <v>983.63</v>
      </c>
      <c r="F47" s="26">
        <v>221</v>
      </c>
      <c r="G47" s="35" t="s">
        <v>89</v>
      </c>
    </row>
    <row r="48" spans="1:7" ht="21" customHeight="1" x14ac:dyDescent="0.25">
      <c r="A48" s="27" t="s">
        <v>83</v>
      </c>
      <c r="B48" s="40" t="s">
        <v>75</v>
      </c>
      <c r="C48" s="48" t="s">
        <v>279</v>
      </c>
      <c r="D48" s="54"/>
      <c r="E48" s="61">
        <v>450.91</v>
      </c>
      <c r="F48" s="26">
        <v>221</v>
      </c>
      <c r="G48" s="35" t="s">
        <v>89</v>
      </c>
    </row>
    <row r="49" spans="1:7" ht="21" customHeight="1" x14ac:dyDescent="0.25">
      <c r="A49" s="27" t="s">
        <v>83</v>
      </c>
      <c r="B49" s="26" t="s">
        <v>77</v>
      </c>
      <c r="C49" s="25" t="s">
        <v>78</v>
      </c>
      <c r="D49" s="54"/>
      <c r="E49" s="61">
        <v>346.58</v>
      </c>
      <c r="F49" s="81">
        <v>391571</v>
      </c>
      <c r="G49" s="35" t="s">
        <v>89</v>
      </c>
    </row>
    <row r="50" spans="1:7" ht="21" customHeight="1" x14ac:dyDescent="0.25">
      <c r="A50" s="27" t="s">
        <v>83</v>
      </c>
      <c r="B50" s="26" t="s">
        <v>76</v>
      </c>
      <c r="C50" s="48" t="s">
        <v>146</v>
      </c>
      <c r="D50" s="54"/>
      <c r="E50" s="61">
        <v>279.37</v>
      </c>
      <c r="F50" s="26">
        <v>391437</v>
      </c>
      <c r="G50" s="35" t="s">
        <v>89</v>
      </c>
    </row>
    <row r="51" spans="1:7" ht="21" customHeight="1" x14ac:dyDescent="0.25">
      <c r="A51" s="27" t="s">
        <v>83</v>
      </c>
      <c r="B51" s="77" t="s">
        <v>269</v>
      </c>
      <c r="C51" s="48" t="s">
        <v>172</v>
      </c>
      <c r="D51" s="54" t="s">
        <v>173</v>
      </c>
      <c r="E51" s="61">
        <v>553.79999999999995</v>
      </c>
      <c r="F51" s="26">
        <v>2253</v>
      </c>
      <c r="G51" s="35" t="s">
        <v>89</v>
      </c>
    </row>
    <row r="52" spans="1:7" ht="21.75" customHeight="1" x14ac:dyDescent="0.25">
      <c r="A52" s="27" t="s">
        <v>83</v>
      </c>
      <c r="B52" s="26" t="s">
        <v>76</v>
      </c>
      <c r="C52" s="48" t="s">
        <v>146</v>
      </c>
      <c r="D52" s="54"/>
      <c r="E52" s="61">
        <v>12.79</v>
      </c>
      <c r="F52" s="26">
        <v>391445</v>
      </c>
      <c r="G52" s="35" t="s">
        <v>89</v>
      </c>
    </row>
    <row r="53" spans="1:7" ht="24.75" customHeight="1" x14ac:dyDescent="0.25">
      <c r="A53" s="27" t="s">
        <v>83</v>
      </c>
      <c r="B53" s="77" t="s">
        <v>171</v>
      </c>
      <c r="C53" s="48" t="s">
        <v>190</v>
      </c>
      <c r="D53" s="54" t="s">
        <v>191</v>
      </c>
      <c r="E53" s="61">
        <v>53.74</v>
      </c>
      <c r="F53" s="26">
        <v>2270</v>
      </c>
      <c r="G53" s="35" t="s">
        <v>89</v>
      </c>
    </row>
    <row r="54" spans="1:7" ht="21" customHeight="1" x14ac:dyDescent="0.25">
      <c r="A54" s="27" t="s">
        <v>83</v>
      </c>
      <c r="B54" s="77">
        <v>23401</v>
      </c>
      <c r="C54" s="48" t="s">
        <v>192</v>
      </c>
      <c r="D54" s="54" t="s">
        <v>193</v>
      </c>
      <c r="E54" s="61">
        <v>18.95</v>
      </c>
      <c r="F54" s="81">
        <v>391557</v>
      </c>
      <c r="G54" s="35" t="s">
        <v>89</v>
      </c>
    </row>
    <row r="55" spans="1:7" ht="21" customHeight="1" x14ac:dyDescent="0.25">
      <c r="A55" s="27" t="s">
        <v>85</v>
      </c>
      <c r="B55" s="40" t="s">
        <v>75</v>
      </c>
      <c r="C55" s="48" t="s">
        <v>279</v>
      </c>
      <c r="D55" s="54"/>
      <c r="E55" s="61">
        <v>1398.62</v>
      </c>
      <c r="F55" s="26">
        <v>221</v>
      </c>
      <c r="G55" s="35" t="s">
        <v>89</v>
      </c>
    </row>
    <row r="56" spans="1:7" ht="21" customHeight="1" x14ac:dyDescent="0.25">
      <c r="A56" s="27" t="s">
        <v>85</v>
      </c>
      <c r="B56" s="40" t="s">
        <v>75</v>
      </c>
      <c r="C56" s="48" t="s">
        <v>279</v>
      </c>
      <c r="D56" s="54"/>
      <c r="E56" s="61">
        <v>1529.85</v>
      </c>
      <c r="F56" s="26">
        <v>221</v>
      </c>
      <c r="G56" s="35" t="s">
        <v>89</v>
      </c>
    </row>
    <row r="57" spans="1:7" ht="21" customHeight="1" x14ac:dyDescent="0.25">
      <c r="A57" s="27" t="s">
        <v>85</v>
      </c>
      <c r="B57" s="40" t="s">
        <v>75</v>
      </c>
      <c r="C57" s="48" t="s">
        <v>279</v>
      </c>
      <c r="D57" s="54"/>
      <c r="E57" s="61">
        <v>1497.92</v>
      </c>
      <c r="F57" s="26">
        <v>221</v>
      </c>
      <c r="G57" s="35" t="s">
        <v>89</v>
      </c>
    </row>
    <row r="58" spans="1:7" ht="21" customHeight="1" x14ac:dyDescent="0.25">
      <c r="A58" s="27" t="s">
        <v>85</v>
      </c>
      <c r="B58" s="40" t="s">
        <v>75</v>
      </c>
      <c r="C58" s="48" t="s">
        <v>279</v>
      </c>
      <c r="D58" s="54"/>
      <c r="E58" s="61">
        <v>2008.99</v>
      </c>
      <c r="F58" s="26">
        <v>221</v>
      </c>
      <c r="G58" s="35" t="s">
        <v>89</v>
      </c>
    </row>
    <row r="59" spans="1:7" ht="21" customHeight="1" x14ac:dyDescent="0.25">
      <c r="A59" s="27" t="s">
        <v>85</v>
      </c>
      <c r="B59" s="40" t="s">
        <v>75</v>
      </c>
      <c r="C59" s="48" t="s">
        <v>279</v>
      </c>
      <c r="D59" s="54"/>
      <c r="E59" s="61">
        <v>1429.25</v>
      </c>
      <c r="F59" s="26">
        <v>221</v>
      </c>
      <c r="G59" s="35" t="s">
        <v>89</v>
      </c>
    </row>
    <row r="60" spans="1:7" ht="21" customHeight="1" x14ac:dyDescent="0.25">
      <c r="A60" s="27" t="s">
        <v>85</v>
      </c>
      <c r="B60" s="40" t="s">
        <v>75</v>
      </c>
      <c r="C60" s="48" t="s">
        <v>279</v>
      </c>
      <c r="D60" s="54"/>
      <c r="E60" s="61">
        <v>1440.11</v>
      </c>
      <c r="F60" s="26">
        <v>221</v>
      </c>
      <c r="G60" s="35" t="s">
        <v>89</v>
      </c>
    </row>
    <row r="61" spans="1:7" ht="23.25" x14ac:dyDescent="0.25">
      <c r="A61" s="27" t="s">
        <v>85</v>
      </c>
      <c r="B61" s="26" t="s">
        <v>72</v>
      </c>
      <c r="C61" s="48" t="s">
        <v>146</v>
      </c>
      <c r="D61" s="54" t="s">
        <v>63</v>
      </c>
      <c r="E61" s="61">
        <v>1079.6400000000001</v>
      </c>
      <c r="F61" s="26">
        <v>391437</v>
      </c>
      <c r="G61" s="35" t="s">
        <v>89</v>
      </c>
    </row>
    <row r="62" spans="1:7" ht="19.5" customHeight="1" x14ac:dyDescent="0.25">
      <c r="A62" s="27" t="s">
        <v>85</v>
      </c>
      <c r="B62" s="26" t="s">
        <v>77</v>
      </c>
      <c r="C62" s="25" t="s">
        <v>78</v>
      </c>
      <c r="D62" s="54"/>
      <c r="E62" s="61">
        <v>887.16</v>
      </c>
      <c r="F62" s="81">
        <v>391571</v>
      </c>
      <c r="G62" s="35" t="s">
        <v>89</v>
      </c>
    </row>
    <row r="63" spans="1:7" ht="23.25" x14ac:dyDescent="0.25">
      <c r="A63" s="27" t="s">
        <v>85</v>
      </c>
      <c r="B63" s="26" t="s">
        <v>72</v>
      </c>
      <c r="C63" s="48" t="s">
        <v>146</v>
      </c>
      <c r="D63" s="54"/>
      <c r="E63" s="61">
        <f>617.68+3.45</f>
        <v>621.13</v>
      </c>
      <c r="F63" s="26">
        <v>391445</v>
      </c>
      <c r="G63" s="35" t="s">
        <v>89</v>
      </c>
    </row>
    <row r="64" spans="1:7" ht="26.25" customHeight="1" x14ac:dyDescent="0.25">
      <c r="A64" s="27" t="s">
        <v>85</v>
      </c>
      <c r="B64" s="77" t="s">
        <v>269</v>
      </c>
      <c r="C64" s="48" t="s">
        <v>172</v>
      </c>
      <c r="D64" s="54" t="s">
        <v>173</v>
      </c>
      <c r="E64" s="61">
        <v>664.56</v>
      </c>
      <c r="F64" s="26">
        <v>2253</v>
      </c>
      <c r="G64" s="35" t="s">
        <v>89</v>
      </c>
    </row>
    <row r="65" spans="1:7" ht="21" customHeight="1" x14ac:dyDescent="0.25">
      <c r="A65" s="27" t="s">
        <v>85</v>
      </c>
      <c r="B65" s="77" t="s">
        <v>171</v>
      </c>
      <c r="C65" s="48" t="s">
        <v>190</v>
      </c>
      <c r="D65" s="54" t="s">
        <v>191</v>
      </c>
      <c r="E65" s="61">
        <v>127.71</v>
      </c>
      <c r="F65" s="26">
        <v>2270</v>
      </c>
      <c r="G65" s="35" t="s">
        <v>89</v>
      </c>
    </row>
    <row r="66" spans="1:7" ht="20.25" customHeight="1" x14ac:dyDescent="0.25">
      <c r="A66" s="27" t="s">
        <v>151</v>
      </c>
      <c r="B66" s="53" t="s">
        <v>75</v>
      </c>
      <c r="C66" s="48" t="s">
        <v>279</v>
      </c>
      <c r="D66" s="55"/>
      <c r="E66" s="61">
        <v>737.92</v>
      </c>
      <c r="F66" s="26">
        <v>221</v>
      </c>
      <c r="G66" s="35" t="s">
        <v>89</v>
      </c>
    </row>
    <row r="67" spans="1:7" ht="23.25" customHeight="1" x14ac:dyDescent="0.25">
      <c r="A67" s="27" t="s">
        <v>151</v>
      </c>
      <c r="B67" s="53" t="s">
        <v>75</v>
      </c>
      <c r="C67" s="48" t="s">
        <v>279</v>
      </c>
      <c r="D67" s="54"/>
      <c r="E67" s="62">
        <v>426.46</v>
      </c>
      <c r="F67" s="26">
        <v>221</v>
      </c>
      <c r="G67" s="35" t="s">
        <v>89</v>
      </c>
    </row>
    <row r="68" spans="1:7" ht="23.25" customHeight="1" x14ac:dyDescent="0.25">
      <c r="A68" s="27" t="s">
        <v>151</v>
      </c>
      <c r="B68" s="53" t="s">
        <v>75</v>
      </c>
      <c r="C68" s="48" t="s">
        <v>279</v>
      </c>
      <c r="D68" s="54"/>
      <c r="E68" s="62">
        <v>823.56</v>
      </c>
      <c r="F68" s="26">
        <v>221</v>
      </c>
      <c r="G68" s="35" t="s">
        <v>89</v>
      </c>
    </row>
    <row r="69" spans="1:7" ht="23.25" customHeight="1" x14ac:dyDescent="0.25">
      <c r="A69" s="27" t="s">
        <v>151</v>
      </c>
      <c r="B69" s="53" t="s">
        <v>75</v>
      </c>
      <c r="C69" s="48" t="s">
        <v>279</v>
      </c>
      <c r="D69" s="54"/>
      <c r="E69" s="62">
        <v>1836.88</v>
      </c>
      <c r="F69" s="26">
        <v>220</v>
      </c>
      <c r="G69" s="35" t="s">
        <v>89</v>
      </c>
    </row>
    <row r="70" spans="1:7" ht="23.25" customHeight="1" x14ac:dyDescent="0.25">
      <c r="A70" s="27">
        <v>5</v>
      </c>
      <c r="B70" s="77" t="s">
        <v>269</v>
      </c>
      <c r="C70" s="48" t="s">
        <v>172</v>
      </c>
      <c r="D70" s="54" t="s">
        <v>173</v>
      </c>
      <c r="E70" s="62">
        <v>332.28</v>
      </c>
      <c r="F70" s="26">
        <v>2253</v>
      </c>
      <c r="G70" s="35" t="s">
        <v>89</v>
      </c>
    </row>
    <row r="71" spans="1:7" ht="23.25" customHeight="1" x14ac:dyDescent="0.25">
      <c r="A71" s="27" t="s">
        <v>151</v>
      </c>
      <c r="B71" s="77" t="s">
        <v>171</v>
      </c>
      <c r="C71" s="48" t="s">
        <v>190</v>
      </c>
      <c r="D71" s="54" t="s">
        <v>191</v>
      </c>
      <c r="E71" s="62">
        <v>36.39</v>
      </c>
      <c r="F71" s="26">
        <v>2270</v>
      </c>
      <c r="G71" s="35" t="s">
        <v>89</v>
      </c>
    </row>
    <row r="72" spans="1:7" ht="23.25" customHeight="1" x14ac:dyDescent="0.25">
      <c r="A72" s="27" t="s">
        <v>151</v>
      </c>
      <c r="B72" s="26" t="s">
        <v>72</v>
      </c>
      <c r="C72" s="48" t="s">
        <v>146</v>
      </c>
      <c r="D72" s="54"/>
      <c r="E72" s="61">
        <v>-523.65</v>
      </c>
      <c r="F72" s="26">
        <v>391437</v>
      </c>
      <c r="G72" s="35" t="s">
        <v>89</v>
      </c>
    </row>
    <row r="73" spans="1:7" ht="23.25" customHeight="1" x14ac:dyDescent="0.25">
      <c r="A73" s="27" t="s">
        <v>151</v>
      </c>
      <c r="B73" s="26" t="s">
        <v>77</v>
      </c>
      <c r="C73" s="25" t="s">
        <v>78</v>
      </c>
      <c r="D73" s="54"/>
      <c r="E73" s="61">
        <v>192.63</v>
      </c>
      <c r="F73" s="81">
        <v>391571</v>
      </c>
      <c r="G73" s="35" t="s">
        <v>89</v>
      </c>
    </row>
    <row r="74" spans="1:7" ht="23.25" customHeight="1" x14ac:dyDescent="0.25">
      <c r="A74" s="27" t="s">
        <v>151</v>
      </c>
      <c r="B74" s="77">
        <v>23401</v>
      </c>
      <c r="C74" s="48" t="s">
        <v>192</v>
      </c>
      <c r="D74" s="54" t="s">
        <v>193</v>
      </c>
      <c r="E74" s="61">
        <v>28.42</v>
      </c>
      <c r="F74" s="81">
        <v>391557</v>
      </c>
      <c r="G74" s="35" t="s">
        <v>89</v>
      </c>
    </row>
    <row r="75" spans="1:7" ht="25.5" customHeight="1" x14ac:dyDescent="0.25">
      <c r="A75" s="50" t="s">
        <v>199</v>
      </c>
      <c r="B75" s="26">
        <v>4387</v>
      </c>
      <c r="C75" s="25" t="s">
        <v>131</v>
      </c>
      <c r="D75" s="54" t="s">
        <v>148</v>
      </c>
      <c r="E75" s="62">
        <v>162.38999999999999</v>
      </c>
      <c r="F75" s="46">
        <v>39117</v>
      </c>
      <c r="G75" s="28" t="s">
        <v>31</v>
      </c>
    </row>
    <row r="76" spans="1:7" ht="19.5" customHeight="1" x14ac:dyDescent="0.25">
      <c r="A76" s="27"/>
      <c r="B76" s="26"/>
      <c r="C76" s="25"/>
      <c r="D76" s="54"/>
      <c r="E76" s="66">
        <f>SUM(E44:E75)</f>
        <v>21581.019999999993</v>
      </c>
      <c r="F76" s="26"/>
      <c r="G76" s="35"/>
    </row>
    <row r="77" spans="1:7" ht="22.5" customHeight="1" x14ac:dyDescent="0.25">
      <c r="A77" s="30"/>
      <c r="B77" s="36"/>
      <c r="C77" s="31" t="s">
        <v>102</v>
      </c>
      <c r="D77" s="56"/>
      <c r="E77" s="67">
        <f>E76</f>
        <v>21581.019999999993</v>
      </c>
      <c r="F77" s="37"/>
      <c r="G77" s="37"/>
    </row>
    <row r="78" spans="1:7" ht="22.5" customHeight="1" x14ac:dyDescent="0.25">
      <c r="A78" s="49" t="s">
        <v>160</v>
      </c>
      <c r="B78" s="26">
        <v>813984</v>
      </c>
      <c r="C78" s="48" t="s">
        <v>214</v>
      </c>
      <c r="D78" s="54" t="s">
        <v>215</v>
      </c>
      <c r="E78" s="62">
        <v>30.54</v>
      </c>
      <c r="F78" s="26">
        <v>2266</v>
      </c>
      <c r="G78" s="41" t="s">
        <v>207</v>
      </c>
    </row>
    <row r="79" spans="1:7" ht="24" customHeight="1" x14ac:dyDescent="0.25">
      <c r="A79" s="49" t="s">
        <v>160</v>
      </c>
      <c r="B79" s="26">
        <v>209203</v>
      </c>
      <c r="C79" s="48" t="s">
        <v>216</v>
      </c>
      <c r="D79" s="54" t="s">
        <v>217</v>
      </c>
      <c r="E79" s="62">
        <v>79.599999999999994</v>
      </c>
      <c r="F79" s="81">
        <v>2260</v>
      </c>
      <c r="G79" s="41" t="s">
        <v>207</v>
      </c>
    </row>
    <row r="80" spans="1:7" ht="24" customHeight="1" x14ac:dyDescent="0.25">
      <c r="A80" s="49" t="s">
        <v>160</v>
      </c>
      <c r="B80" s="26">
        <v>813985</v>
      </c>
      <c r="C80" s="48" t="s">
        <v>214</v>
      </c>
      <c r="D80" s="55" t="s">
        <v>215</v>
      </c>
      <c r="E80" s="62">
        <v>699.43</v>
      </c>
      <c r="F80" s="81">
        <v>2264</v>
      </c>
      <c r="G80" s="41" t="s">
        <v>206</v>
      </c>
    </row>
    <row r="81" spans="1:7" ht="24" customHeight="1" x14ac:dyDescent="0.25">
      <c r="A81" s="49" t="s">
        <v>160</v>
      </c>
      <c r="B81" s="26">
        <v>286169</v>
      </c>
      <c r="C81" s="48" t="s">
        <v>218</v>
      </c>
      <c r="D81" s="55" t="s">
        <v>219</v>
      </c>
      <c r="E81" s="62">
        <v>194.34</v>
      </c>
      <c r="F81" s="81">
        <v>2262</v>
      </c>
      <c r="G81" s="41" t="s">
        <v>206</v>
      </c>
    </row>
    <row r="82" spans="1:7" ht="24" customHeight="1" x14ac:dyDescent="0.25">
      <c r="A82" s="49" t="s">
        <v>160</v>
      </c>
      <c r="B82" s="26">
        <v>209131</v>
      </c>
      <c r="C82" s="48" t="s">
        <v>216</v>
      </c>
      <c r="D82" s="55" t="s">
        <v>220</v>
      </c>
      <c r="E82" s="69">
        <v>250</v>
      </c>
      <c r="F82" s="26">
        <v>2261</v>
      </c>
      <c r="G82" s="41" t="s">
        <v>206</v>
      </c>
    </row>
    <row r="83" spans="1:7" ht="24" customHeight="1" x14ac:dyDescent="0.25">
      <c r="A83" s="50" t="s">
        <v>158</v>
      </c>
      <c r="B83" s="26">
        <v>763182</v>
      </c>
      <c r="C83" s="48" t="s">
        <v>221</v>
      </c>
      <c r="D83" s="55" t="s">
        <v>222</v>
      </c>
      <c r="E83" s="69">
        <v>1317.22</v>
      </c>
      <c r="F83" s="26">
        <v>2259</v>
      </c>
      <c r="G83" s="41" t="s">
        <v>206</v>
      </c>
    </row>
    <row r="84" spans="1:7" ht="24" customHeight="1" x14ac:dyDescent="0.25">
      <c r="A84" s="49" t="s">
        <v>160</v>
      </c>
      <c r="B84" s="26">
        <v>763208</v>
      </c>
      <c r="C84" s="48" t="s">
        <v>214</v>
      </c>
      <c r="D84" s="55" t="s">
        <v>222</v>
      </c>
      <c r="E84" s="69">
        <v>892.65</v>
      </c>
      <c r="F84" s="26">
        <v>2258</v>
      </c>
      <c r="G84" s="41" t="s">
        <v>206</v>
      </c>
    </row>
    <row r="85" spans="1:7" ht="24" customHeight="1" x14ac:dyDescent="0.25">
      <c r="A85" s="49" t="s">
        <v>160</v>
      </c>
      <c r="B85" s="26">
        <v>256598</v>
      </c>
      <c r="C85" s="48" t="s">
        <v>223</v>
      </c>
      <c r="D85" s="55" t="s">
        <v>224</v>
      </c>
      <c r="E85" s="69">
        <v>447</v>
      </c>
      <c r="F85" s="26">
        <v>391039</v>
      </c>
      <c r="G85" s="41" t="s">
        <v>208</v>
      </c>
    </row>
    <row r="86" spans="1:7" ht="24" customHeight="1" x14ac:dyDescent="0.25">
      <c r="A86" s="49" t="s">
        <v>160</v>
      </c>
      <c r="B86" s="26">
        <v>30052</v>
      </c>
      <c r="C86" s="48" t="s">
        <v>235</v>
      </c>
      <c r="D86" s="55" t="s">
        <v>236</v>
      </c>
      <c r="E86" s="69">
        <v>2196</v>
      </c>
      <c r="F86" s="26">
        <v>2267</v>
      </c>
      <c r="G86" s="41" t="s">
        <v>206</v>
      </c>
    </row>
    <row r="87" spans="1:7" ht="24" customHeight="1" x14ac:dyDescent="0.25">
      <c r="A87" s="30"/>
      <c r="B87" s="36"/>
      <c r="C87" s="31"/>
      <c r="D87" s="56"/>
      <c r="E87" s="76">
        <f>SUM(E78:E86)</f>
        <v>6106.7800000000007</v>
      </c>
      <c r="F87" s="37"/>
      <c r="G87" s="37"/>
    </row>
    <row r="88" spans="1:7" ht="24" customHeight="1" x14ac:dyDescent="0.25">
      <c r="A88" s="50" t="s">
        <v>158</v>
      </c>
      <c r="B88" s="26">
        <v>4595335</v>
      </c>
      <c r="C88" s="48" t="s">
        <v>266</v>
      </c>
      <c r="D88" s="55" t="s">
        <v>267</v>
      </c>
      <c r="E88" s="62">
        <v>520.79999999999995</v>
      </c>
      <c r="F88" s="46">
        <v>391000</v>
      </c>
      <c r="G88" s="28" t="s">
        <v>268</v>
      </c>
    </row>
    <row r="89" spans="1:7" ht="24" customHeight="1" x14ac:dyDescent="0.25">
      <c r="A89" s="50" t="s">
        <v>158</v>
      </c>
      <c r="B89" s="26">
        <v>1757</v>
      </c>
      <c r="C89" s="48" t="s">
        <v>231</v>
      </c>
      <c r="D89" s="55" t="s">
        <v>270</v>
      </c>
      <c r="E89" s="62">
        <v>2.97</v>
      </c>
      <c r="F89" s="46">
        <v>2254</v>
      </c>
      <c r="G89" s="28" t="s">
        <v>166</v>
      </c>
    </row>
    <row r="90" spans="1:7" ht="27" customHeight="1" x14ac:dyDescent="0.25">
      <c r="A90" s="50" t="s">
        <v>158</v>
      </c>
      <c r="B90" s="26">
        <v>253186</v>
      </c>
      <c r="C90" s="48" t="s">
        <v>225</v>
      </c>
      <c r="D90" s="55" t="s">
        <v>226</v>
      </c>
      <c r="E90" s="62">
        <v>37.450000000000003</v>
      </c>
      <c r="F90" s="46">
        <v>391882</v>
      </c>
      <c r="G90" s="28" t="s">
        <v>166</v>
      </c>
    </row>
    <row r="91" spans="1:7" ht="23.25" customHeight="1" x14ac:dyDescent="0.25">
      <c r="A91" s="50" t="s">
        <v>158</v>
      </c>
      <c r="B91" s="26">
        <v>51469</v>
      </c>
      <c r="C91" s="48" t="s">
        <v>228</v>
      </c>
      <c r="D91" s="55" t="s">
        <v>227</v>
      </c>
      <c r="E91" s="62">
        <v>83.61</v>
      </c>
      <c r="F91" s="46">
        <v>39110</v>
      </c>
      <c r="G91" s="28" t="s">
        <v>166</v>
      </c>
    </row>
    <row r="92" spans="1:7" ht="22.5" customHeight="1" x14ac:dyDescent="0.25">
      <c r="A92" s="50" t="s">
        <v>158</v>
      </c>
      <c r="B92" s="26">
        <v>51477</v>
      </c>
      <c r="C92" s="48" t="s">
        <v>228</v>
      </c>
      <c r="D92" s="55" t="s">
        <v>227</v>
      </c>
      <c r="E92" s="62">
        <v>34.369999999999997</v>
      </c>
      <c r="F92" s="46">
        <v>39110</v>
      </c>
      <c r="G92" s="28" t="s">
        <v>166</v>
      </c>
    </row>
    <row r="93" spans="1:7" ht="24" customHeight="1" x14ac:dyDescent="0.25">
      <c r="A93" s="50" t="s">
        <v>158</v>
      </c>
      <c r="B93" s="26">
        <v>51483</v>
      </c>
      <c r="C93" s="48" t="s">
        <v>228</v>
      </c>
      <c r="D93" s="55" t="s">
        <v>227</v>
      </c>
      <c r="E93" s="68">
        <v>115.39</v>
      </c>
      <c r="F93" s="46">
        <v>39110</v>
      </c>
      <c r="G93" s="28" t="s">
        <v>166</v>
      </c>
    </row>
    <row r="94" spans="1:7" ht="24" customHeight="1" x14ac:dyDescent="0.25">
      <c r="A94" s="50" t="s">
        <v>158</v>
      </c>
      <c r="B94" s="26">
        <v>51512</v>
      </c>
      <c r="C94" s="48" t="s">
        <v>228</v>
      </c>
      <c r="D94" s="55" t="s">
        <v>227</v>
      </c>
      <c r="E94" s="68">
        <v>532.54</v>
      </c>
      <c r="F94" s="46">
        <v>39110</v>
      </c>
      <c r="G94" s="28" t="s">
        <v>166</v>
      </c>
    </row>
    <row r="95" spans="1:7" ht="24" customHeight="1" x14ac:dyDescent="0.25">
      <c r="A95" s="50" t="s">
        <v>158</v>
      </c>
      <c r="B95" s="26">
        <v>51517</v>
      </c>
      <c r="C95" s="48" t="s">
        <v>228</v>
      </c>
      <c r="D95" s="55" t="s">
        <v>227</v>
      </c>
      <c r="E95" s="68">
        <v>105.7</v>
      </c>
      <c r="F95" s="46">
        <v>39110</v>
      </c>
      <c r="G95" s="28" t="s">
        <v>166</v>
      </c>
    </row>
    <row r="96" spans="1:7" ht="24" customHeight="1" x14ac:dyDescent="0.25">
      <c r="A96" s="50" t="s">
        <v>158</v>
      </c>
      <c r="B96" s="26">
        <v>51511</v>
      </c>
      <c r="C96" s="48" t="s">
        <v>228</v>
      </c>
      <c r="D96" s="55" t="s">
        <v>227</v>
      </c>
      <c r="E96" s="68">
        <v>91.92</v>
      </c>
      <c r="F96" s="46">
        <v>39110</v>
      </c>
      <c r="G96" s="28" t="s">
        <v>166</v>
      </c>
    </row>
    <row r="97" spans="1:7" ht="24" customHeight="1" x14ac:dyDescent="0.25">
      <c r="A97" s="50" t="s">
        <v>158</v>
      </c>
      <c r="B97" s="26">
        <v>51534</v>
      </c>
      <c r="C97" s="48" t="s">
        <v>228</v>
      </c>
      <c r="D97" s="55" t="s">
        <v>227</v>
      </c>
      <c r="E97" s="69">
        <v>44.26</v>
      </c>
      <c r="F97" s="46">
        <v>39110</v>
      </c>
      <c r="G97" s="28" t="s">
        <v>166</v>
      </c>
    </row>
    <row r="98" spans="1:7" ht="24" customHeight="1" x14ac:dyDescent="0.25">
      <c r="A98" s="50" t="s">
        <v>158</v>
      </c>
      <c r="B98" s="26">
        <v>51550</v>
      </c>
      <c r="C98" s="48" t="s">
        <v>228</v>
      </c>
      <c r="D98" s="55" t="s">
        <v>227</v>
      </c>
      <c r="E98" s="69">
        <v>74.97</v>
      </c>
      <c r="F98" s="46">
        <v>39110</v>
      </c>
      <c r="G98" s="28" t="s">
        <v>166</v>
      </c>
    </row>
    <row r="99" spans="1:7" ht="24" customHeight="1" x14ac:dyDescent="0.25">
      <c r="A99" s="50" t="s">
        <v>158</v>
      </c>
      <c r="B99" s="26">
        <v>863</v>
      </c>
      <c r="C99" s="48" t="s">
        <v>229</v>
      </c>
      <c r="D99" s="55" t="s">
        <v>230</v>
      </c>
      <c r="E99" s="69">
        <v>66.989999999999995</v>
      </c>
      <c r="F99" s="46">
        <v>2263</v>
      </c>
      <c r="G99" s="28" t="s">
        <v>166</v>
      </c>
    </row>
    <row r="100" spans="1:7" ht="24" customHeight="1" x14ac:dyDescent="0.25">
      <c r="A100" s="50" t="s">
        <v>158</v>
      </c>
      <c r="B100" s="26">
        <v>865</v>
      </c>
      <c r="C100" s="48" t="s">
        <v>229</v>
      </c>
      <c r="D100" s="55" t="s">
        <v>230</v>
      </c>
      <c r="E100" s="69">
        <v>7</v>
      </c>
      <c r="F100" s="46">
        <v>2263</v>
      </c>
      <c r="G100" s="28" t="s">
        <v>166</v>
      </c>
    </row>
    <row r="101" spans="1:7" ht="24" customHeight="1" x14ac:dyDescent="0.25">
      <c r="A101" s="50" t="s">
        <v>158</v>
      </c>
      <c r="B101" s="77">
        <v>867</v>
      </c>
      <c r="C101" s="48" t="s">
        <v>229</v>
      </c>
      <c r="D101" s="55" t="s">
        <v>230</v>
      </c>
      <c r="E101" s="68">
        <v>73.989999999999995</v>
      </c>
      <c r="F101" s="46">
        <v>2263</v>
      </c>
      <c r="G101" s="28" t="s">
        <v>166</v>
      </c>
    </row>
    <row r="102" spans="1:7" ht="24" customHeight="1" x14ac:dyDescent="0.25">
      <c r="A102" s="50" t="s">
        <v>158</v>
      </c>
      <c r="B102" s="26">
        <v>1764</v>
      </c>
      <c r="C102" s="48" t="s">
        <v>231</v>
      </c>
      <c r="D102" s="55" t="s">
        <v>232</v>
      </c>
      <c r="E102" s="68">
        <v>201.67</v>
      </c>
      <c r="F102" s="46">
        <v>2280</v>
      </c>
      <c r="G102" s="28" t="s">
        <v>166</v>
      </c>
    </row>
    <row r="103" spans="1:7" ht="24" customHeight="1" x14ac:dyDescent="0.25">
      <c r="A103" s="50" t="s">
        <v>158</v>
      </c>
      <c r="B103" s="26">
        <v>9176</v>
      </c>
      <c r="C103" s="48" t="s">
        <v>253</v>
      </c>
      <c r="D103" s="55" t="s">
        <v>254</v>
      </c>
      <c r="E103" s="69">
        <v>38.5</v>
      </c>
      <c r="F103" s="46">
        <v>2285</v>
      </c>
      <c r="G103" s="28" t="s">
        <v>166</v>
      </c>
    </row>
    <row r="104" spans="1:7" ht="24" customHeight="1" x14ac:dyDescent="0.25">
      <c r="A104" s="50" t="s">
        <v>158</v>
      </c>
      <c r="B104" s="26">
        <v>854</v>
      </c>
      <c r="C104" s="48" t="s">
        <v>229</v>
      </c>
      <c r="D104" s="55" t="s">
        <v>230</v>
      </c>
      <c r="E104" s="69">
        <v>84.94</v>
      </c>
      <c r="F104" s="46">
        <v>2265</v>
      </c>
      <c r="G104" s="28" t="s">
        <v>166</v>
      </c>
    </row>
    <row r="105" spans="1:7" ht="24" customHeight="1" x14ac:dyDescent="0.25">
      <c r="A105" s="50" t="s">
        <v>158</v>
      </c>
      <c r="B105" s="26">
        <v>857</v>
      </c>
      <c r="C105" s="48" t="s">
        <v>229</v>
      </c>
      <c r="D105" s="55" t="s">
        <v>230</v>
      </c>
      <c r="E105" s="69">
        <v>22.96</v>
      </c>
      <c r="F105" s="46">
        <v>2265</v>
      </c>
      <c r="G105" s="28" t="s">
        <v>166</v>
      </c>
    </row>
    <row r="106" spans="1:7" ht="24" customHeight="1" x14ac:dyDescent="0.25">
      <c r="A106" s="50" t="s">
        <v>158</v>
      </c>
      <c r="B106" s="26">
        <v>859</v>
      </c>
      <c r="C106" s="48" t="s">
        <v>229</v>
      </c>
      <c r="D106" s="55" t="s">
        <v>230</v>
      </c>
      <c r="E106" s="69">
        <v>62.98</v>
      </c>
      <c r="F106" s="46">
        <v>2265</v>
      </c>
      <c r="G106" s="28" t="s">
        <v>166</v>
      </c>
    </row>
    <row r="107" spans="1:7" ht="24" customHeight="1" x14ac:dyDescent="0.25">
      <c r="A107" s="30"/>
      <c r="B107" s="36"/>
      <c r="C107" s="31"/>
      <c r="D107" s="56"/>
      <c r="E107" s="76">
        <f>SUM(E88:E106)</f>
        <v>2203.0100000000002</v>
      </c>
      <c r="F107" s="37"/>
      <c r="G107" s="37"/>
    </row>
    <row r="108" spans="1:7" ht="24" customHeight="1" x14ac:dyDescent="0.25">
      <c r="A108" s="50" t="s">
        <v>158</v>
      </c>
      <c r="B108" s="26">
        <v>242167</v>
      </c>
      <c r="C108" s="48" t="s">
        <v>233</v>
      </c>
      <c r="D108" s="55" t="s">
        <v>234</v>
      </c>
      <c r="E108" s="69">
        <v>845.3</v>
      </c>
      <c r="F108" s="26">
        <v>2255</v>
      </c>
      <c r="G108" s="28" t="s">
        <v>30</v>
      </c>
    </row>
    <row r="109" spans="1:7" ht="21" customHeight="1" x14ac:dyDescent="0.25">
      <c r="A109" s="30"/>
      <c r="B109" s="36"/>
      <c r="C109" s="31"/>
      <c r="D109" s="56"/>
      <c r="E109" s="76">
        <f>SUM(E108:E108)</f>
        <v>845.3</v>
      </c>
      <c r="F109" s="37"/>
      <c r="G109" s="37"/>
    </row>
    <row r="110" spans="1:7" ht="22.5" customHeight="1" x14ac:dyDescent="0.25">
      <c r="A110" s="27" t="s">
        <v>86</v>
      </c>
      <c r="B110" s="26">
        <v>14409</v>
      </c>
      <c r="C110" s="48" t="s">
        <v>188</v>
      </c>
      <c r="D110" s="54" t="s">
        <v>189</v>
      </c>
      <c r="E110" s="69">
        <v>29980.18</v>
      </c>
      <c r="F110" s="46" t="s">
        <v>278</v>
      </c>
      <c r="G110" s="28" t="s">
        <v>31</v>
      </c>
    </row>
    <row r="111" spans="1:7" ht="22.5" customHeight="1" x14ac:dyDescent="0.25">
      <c r="A111" s="27" t="s">
        <v>86</v>
      </c>
      <c r="B111" s="26" t="s">
        <v>72</v>
      </c>
      <c r="C111" s="48" t="s">
        <v>146</v>
      </c>
      <c r="D111" s="54" t="s">
        <v>63</v>
      </c>
      <c r="E111" s="69">
        <v>1485.43</v>
      </c>
      <c r="F111" s="46" t="s">
        <v>278</v>
      </c>
      <c r="G111" s="28" t="s">
        <v>31</v>
      </c>
    </row>
    <row r="112" spans="1:7" ht="22.5" customHeight="1" x14ac:dyDescent="0.25">
      <c r="A112" s="27" t="s">
        <v>86</v>
      </c>
      <c r="B112" s="26" t="s">
        <v>72</v>
      </c>
      <c r="C112" s="48" t="s">
        <v>146</v>
      </c>
      <c r="D112" s="54" t="s">
        <v>63</v>
      </c>
      <c r="E112" s="69">
        <v>479.17</v>
      </c>
      <c r="F112" s="46" t="s">
        <v>278</v>
      </c>
      <c r="G112" s="28" t="s">
        <v>31</v>
      </c>
    </row>
    <row r="113" spans="1:7" ht="22.5" customHeight="1" x14ac:dyDescent="0.25">
      <c r="A113" s="27" t="s">
        <v>86</v>
      </c>
      <c r="B113" s="26" t="s">
        <v>72</v>
      </c>
      <c r="C113" s="48" t="s">
        <v>146</v>
      </c>
      <c r="D113" s="54" t="s">
        <v>63</v>
      </c>
      <c r="E113" s="69">
        <v>2379.92</v>
      </c>
      <c r="F113" s="46">
        <v>391478</v>
      </c>
      <c r="G113" s="28" t="s">
        <v>31</v>
      </c>
    </row>
    <row r="114" spans="1:7" ht="21.75" customHeight="1" x14ac:dyDescent="0.25">
      <c r="A114" s="27" t="s">
        <v>74</v>
      </c>
      <c r="B114" s="26">
        <v>163</v>
      </c>
      <c r="C114" s="48" t="s">
        <v>142</v>
      </c>
      <c r="D114" s="55" t="s">
        <v>143</v>
      </c>
      <c r="E114" s="61">
        <v>24567.279999999999</v>
      </c>
      <c r="F114" s="46">
        <v>39114</v>
      </c>
      <c r="G114" s="41" t="s">
        <v>31</v>
      </c>
    </row>
    <row r="115" spans="1:7" ht="21.75" customHeight="1" x14ac:dyDescent="0.25">
      <c r="A115" s="27" t="s">
        <v>74</v>
      </c>
      <c r="B115" s="26" t="s">
        <v>72</v>
      </c>
      <c r="C115" s="48" t="s">
        <v>146</v>
      </c>
      <c r="D115" s="54" t="s">
        <v>63</v>
      </c>
      <c r="E115" s="61">
        <v>936.34</v>
      </c>
      <c r="F115" s="46">
        <v>391478</v>
      </c>
      <c r="G115" s="41" t="s">
        <v>31</v>
      </c>
    </row>
    <row r="116" spans="1:7" ht="21.75" customHeight="1" x14ac:dyDescent="0.25">
      <c r="A116" s="27" t="s">
        <v>74</v>
      </c>
      <c r="B116" s="26" t="s">
        <v>72</v>
      </c>
      <c r="C116" s="48" t="s">
        <v>146</v>
      </c>
      <c r="D116" s="54" t="s">
        <v>63</v>
      </c>
      <c r="E116" s="61">
        <v>2902.66</v>
      </c>
      <c r="F116" s="46">
        <v>391474</v>
      </c>
      <c r="G116" s="41" t="s">
        <v>31</v>
      </c>
    </row>
    <row r="117" spans="1:7" ht="24" customHeight="1" x14ac:dyDescent="0.25">
      <c r="A117" s="48" t="s">
        <v>117</v>
      </c>
      <c r="B117" s="26">
        <v>1782</v>
      </c>
      <c r="C117" s="48" t="s">
        <v>118</v>
      </c>
      <c r="D117" s="55" t="s">
        <v>119</v>
      </c>
      <c r="E117" s="61">
        <v>3391.96</v>
      </c>
      <c r="F117" s="81">
        <v>2274</v>
      </c>
      <c r="G117" s="41" t="s">
        <v>31</v>
      </c>
    </row>
    <row r="118" spans="1:7" ht="24" customHeight="1" x14ac:dyDescent="0.25">
      <c r="A118" s="48" t="s">
        <v>117</v>
      </c>
      <c r="B118" s="26" t="s">
        <v>72</v>
      </c>
      <c r="C118" s="48" t="s">
        <v>146</v>
      </c>
      <c r="D118" s="54" t="s">
        <v>63</v>
      </c>
      <c r="E118" s="63">
        <v>126.24</v>
      </c>
      <c r="F118" s="81">
        <v>391448</v>
      </c>
      <c r="G118" s="41" t="s">
        <v>31</v>
      </c>
    </row>
    <row r="119" spans="1:7" ht="23.25" customHeight="1" x14ac:dyDescent="0.25">
      <c r="A119" s="48" t="s">
        <v>117</v>
      </c>
      <c r="B119" s="26" t="s">
        <v>139</v>
      </c>
      <c r="C119" s="48" t="s">
        <v>138</v>
      </c>
      <c r="D119" s="55" t="s">
        <v>63</v>
      </c>
      <c r="E119" s="63">
        <v>153.02000000000001</v>
      </c>
      <c r="F119" s="81">
        <v>391464</v>
      </c>
      <c r="G119" s="41" t="s">
        <v>31</v>
      </c>
    </row>
    <row r="120" spans="1:7" ht="24" customHeight="1" x14ac:dyDescent="0.25">
      <c r="A120" s="49" t="s">
        <v>144</v>
      </c>
      <c r="B120" s="26" t="s">
        <v>72</v>
      </c>
      <c r="C120" s="48" t="s">
        <v>146</v>
      </c>
      <c r="D120" s="54" t="s">
        <v>63</v>
      </c>
      <c r="E120" s="61">
        <v>13.77</v>
      </c>
      <c r="F120" s="46">
        <v>391478</v>
      </c>
      <c r="G120" s="41" t="s">
        <v>31</v>
      </c>
    </row>
    <row r="121" spans="1:7" ht="24" customHeight="1" x14ac:dyDescent="0.25">
      <c r="A121" s="49" t="s">
        <v>144</v>
      </c>
      <c r="B121" s="26" t="s">
        <v>72</v>
      </c>
      <c r="C121" s="48" t="s">
        <v>146</v>
      </c>
      <c r="D121" s="54" t="s">
        <v>63</v>
      </c>
      <c r="E121" s="61">
        <v>42.7</v>
      </c>
      <c r="F121" s="46">
        <v>391474</v>
      </c>
      <c r="G121" s="41" t="s">
        <v>31</v>
      </c>
    </row>
    <row r="122" spans="1:7" ht="24" customHeight="1" x14ac:dyDescent="0.25">
      <c r="A122" s="49" t="s">
        <v>157</v>
      </c>
      <c r="B122" s="26">
        <v>51</v>
      </c>
      <c r="C122" s="48" t="s">
        <v>186</v>
      </c>
      <c r="D122" s="54" t="s">
        <v>187</v>
      </c>
      <c r="E122" s="61">
        <v>219.36</v>
      </c>
      <c r="F122" s="46">
        <v>39114</v>
      </c>
      <c r="G122" s="41" t="s">
        <v>31</v>
      </c>
    </row>
    <row r="123" spans="1:7" ht="24" customHeight="1" x14ac:dyDescent="0.25">
      <c r="A123" s="49" t="s">
        <v>157</v>
      </c>
      <c r="B123" s="26" t="s">
        <v>72</v>
      </c>
      <c r="C123" s="48" t="s">
        <v>146</v>
      </c>
      <c r="D123" s="54" t="s">
        <v>63</v>
      </c>
      <c r="E123" s="96">
        <v>21.04</v>
      </c>
      <c r="F123" s="46">
        <v>391478</v>
      </c>
      <c r="G123" s="41" t="s">
        <v>31</v>
      </c>
    </row>
    <row r="124" spans="1:7" ht="21.75" customHeight="1" x14ac:dyDescent="0.25">
      <c r="A124" s="49" t="s">
        <v>157</v>
      </c>
      <c r="B124" s="26" t="s">
        <v>72</v>
      </c>
      <c r="C124" s="48" t="s">
        <v>146</v>
      </c>
      <c r="D124" s="54" t="s">
        <v>63</v>
      </c>
      <c r="E124" s="96">
        <v>65.209999999999994</v>
      </c>
      <c r="F124" s="46">
        <v>391474</v>
      </c>
      <c r="G124" s="41" t="s">
        <v>31</v>
      </c>
    </row>
    <row r="125" spans="1:7" ht="21" customHeight="1" x14ac:dyDescent="0.25">
      <c r="A125" s="49"/>
      <c r="B125" s="26">
        <v>231</v>
      </c>
      <c r="C125" s="25" t="s">
        <v>203</v>
      </c>
      <c r="D125" s="54" t="s">
        <v>204</v>
      </c>
      <c r="E125" s="96">
        <v>2425.9699999999998</v>
      </c>
      <c r="F125" s="46">
        <v>39106</v>
      </c>
      <c r="G125" s="28" t="s">
        <v>31</v>
      </c>
    </row>
    <row r="126" spans="1:7" ht="21" customHeight="1" x14ac:dyDescent="0.25">
      <c r="A126" s="49"/>
      <c r="B126" s="26" t="s">
        <v>72</v>
      </c>
      <c r="C126" s="48" t="s">
        <v>146</v>
      </c>
      <c r="D126" s="54" t="s">
        <v>63</v>
      </c>
      <c r="E126" s="96">
        <v>299.83999999999997</v>
      </c>
      <c r="F126" s="46">
        <v>391450</v>
      </c>
      <c r="G126" s="28" t="s">
        <v>31</v>
      </c>
    </row>
    <row r="127" spans="1:7" ht="17.25" customHeight="1" x14ac:dyDescent="0.25">
      <c r="A127" s="87"/>
      <c r="B127" s="88"/>
      <c r="C127" s="89"/>
      <c r="D127" s="90"/>
      <c r="E127" s="93">
        <f>SUM(E110:E126)</f>
        <v>69490.090000000011</v>
      </c>
      <c r="F127" s="88"/>
      <c r="G127" s="91"/>
    </row>
    <row r="128" spans="1:7" ht="24" customHeight="1" x14ac:dyDescent="0.25">
      <c r="A128" s="27" t="s">
        <v>179</v>
      </c>
      <c r="B128" s="26">
        <v>16535</v>
      </c>
      <c r="C128" s="48" t="s">
        <v>135</v>
      </c>
      <c r="D128" s="54" t="s">
        <v>136</v>
      </c>
      <c r="E128" s="61">
        <v>2003.39</v>
      </c>
      <c r="F128" s="46">
        <v>39114</v>
      </c>
      <c r="G128" s="35" t="s">
        <v>88</v>
      </c>
    </row>
    <row r="129" spans="1:7" ht="24" customHeight="1" x14ac:dyDescent="0.25">
      <c r="A129" s="27" t="s">
        <v>179</v>
      </c>
      <c r="B129" s="26" t="s">
        <v>72</v>
      </c>
      <c r="C129" s="48" t="s">
        <v>146</v>
      </c>
      <c r="D129" s="54" t="s">
        <v>63</v>
      </c>
      <c r="E129" s="61">
        <v>32.020000000000003</v>
      </c>
      <c r="F129" s="46">
        <v>391478</v>
      </c>
      <c r="G129" s="35" t="s">
        <v>88</v>
      </c>
    </row>
    <row r="130" spans="1:7" ht="24" customHeight="1" x14ac:dyDescent="0.25">
      <c r="A130" s="27" t="s">
        <v>179</v>
      </c>
      <c r="B130" s="26" t="s">
        <v>72</v>
      </c>
      <c r="C130" s="48" t="s">
        <v>146</v>
      </c>
      <c r="D130" s="54" t="s">
        <v>63</v>
      </c>
      <c r="E130" s="61">
        <v>99.27</v>
      </c>
      <c r="F130" s="46">
        <v>391474</v>
      </c>
      <c r="G130" s="35" t="s">
        <v>88</v>
      </c>
    </row>
    <row r="131" spans="1:7" ht="24" customHeight="1" x14ac:dyDescent="0.25">
      <c r="A131" s="27" t="s">
        <v>179</v>
      </c>
      <c r="B131" s="26" t="s">
        <v>72</v>
      </c>
      <c r="C131" s="48" t="s">
        <v>146</v>
      </c>
      <c r="D131" s="54" t="s">
        <v>63</v>
      </c>
      <c r="E131" s="61">
        <v>32.020000000000003</v>
      </c>
      <c r="F131" s="46">
        <v>391478</v>
      </c>
      <c r="G131" s="28" t="s">
        <v>31</v>
      </c>
    </row>
    <row r="132" spans="1:7" ht="24" customHeight="1" x14ac:dyDescent="0.25">
      <c r="A132" s="27" t="s">
        <v>179</v>
      </c>
      <c r="B132" s="26" t="s">
        <v>72</v>
      </c>
      <c r="C132" s="48" t="s">
        <v>146</v>
      </c>
      <c r="D132" s="54" t="s">
        <v>63</v>
      </c>
      <c r="E132" s="61">
        <v>99.27</v>
      </c>
      <c r="F132" s="46">
        <v>391474</v>
      </c>
      <c r="G132" s="28" t="s">
        <v>31</v>
      </c>
    </row>
    <row r="133" spans="1:7" ht="24" customHeight="1" x14ac:dyDescent="0.25">
      <c r="A133" s="27" t="s">
        <v>237</v>
      </c>
      <c r="B133" s="26" t="s">
        <v>72</v>
      </c>
      <c r="C133" s="48" t="s">
        <v>146</v>
      </c>
      <c r="D133" s="54" t="s">
        <v>63</v>
      </c>
      <c r="E133" s="61">
        <v>87.88</v>
      </c>
      <c r="F133" s="46">
        <v>391478</v>
      </c>
      <c r="G133" s="28" t="s">
        <v>31</v>
      </c>
    </row>
    <row r="134" spans="1:7" ht="24" customHeight="1" x14ac:dyDescent="0.25">
      <c r="A134" s="27" t="s">
        <v>237</v>
      </c>
      <c r="B134" s="26" t="s">
        <v>72</v>
      </c>
      <c r="C134" s="48" t="s">
        <v>146</v>
      </c>
      <c r="D134" s="54" t="s">
        <v>63</v>
      </c>
      <c r="E134" s="61">
        <v>272.44</v>
      </c>
      <c r="F134" s="46">
        <v>391474</v>
      </c>
      <c r="G134" s="28" t="s">
        <v>31</v>
      </c>
    </row>
    <row r="135" spans="1:7" ht="23.25" customHeight="1" x14ac:dyDescent="0.25">
      <c r="A135" s="49" t="s">
        <v>80</v>
      </c>
      <c r="B135" s="26" t="s">
        <v>72</v>
      </c>
      <c r="C135" s="48" t="s">
        <v>146</v>
      </c>
      <c r="D135" s="54" t="s">
        <v>63</v>
      </c>
      <c r="E135" s="62">
        <v>49.63</v>
      </c>
      <c r="F135" s="46">
        <v>391478</v>
      </c>
      <c r="G135" s="35" t="s">
        <v>88</v>
      </c>
    </row>
    <row r="136" spans="1:7" ht="23.25" customHeight="1" x14ac:dyDescent="0.25">
      <c r="A136" s="49" t="s">
        <v>80</v>
      </c>
      <c r="B136" s="26" t="s">
        <v>72</v>
      </c>
      <c r="C136" s="48" t="s">
        <v>146</v>
      </c>
      <c r="D136" s="54" t="s">
        <v>63</v>
      </c>
      <c r="E136" s="62">
        <v>153.86000000000001</v>
      </c>
      <c r="F136" s="46">
        <v>391474</v>
      </c>
      <c r="G136" s="35" t="s">
        <v>88</v>
      </c>
    </row>
    <row r="137" spans="1:7" ht="23.25" customHeight="1" x14ac:dyDescent="0.25">
      <c r="A137" s="49" t="s">
        <v>79</v>
      </c>
      <c r="B137" s="26">
        <v>28</v>
      </c>
      <c r="C137" s="25" t="s">
        <v>201</v>
      </c>
      <c r="D137" s="54" t="s">
        <v>200</v>
      </c>
      <c r="E137" s="62">
        <v>1316.23</v>
      </c>
      <c r="F137" s="46">
        <v>39114</v>
      </c>
      <c r="G137" s="35" t="s">
        <v>88</v>
      </c>
    </row>
    <row r="138" spans="1:7" ht="23.25" customHeight="1" x14ac:dyDescent="0.25">
      <c r="A138" s="49" t="s">
        <v>79</v>
      </c>
      <c r="B138" s="26" t="s">
        <v>72</v>
      </c>
      <c r="C138" s="48" t="s">
        <v>146</v>
      </c>
      <c r="D138" s="54" t="s">
        <v>63</v>
      </c>
      <c r="E138" s="62">
        <v>42.08</v>
      </c>
      <c r="F138" s="46">
        <v>391478</v>
      </c>
      <c r="G138" s="35" t="s">
        <v>88</v>
      </c>
    </row>
    <row r="139" spans="1:7" ht="23.25" customHeight="1" x14ac:dyDescent="0.25">
      <c r="A139" s="49" t="s">
        <v>79</v>
      </c>
      <c r="B139" s="26" t="s">
        <v>72</v>
      </c>
      <c r="C139" s="48" t="s">
        <v>146</v>
      </c>
      <c r="D139" s="54" t="s">
        <v>63</v>
      </c>
      <c r="E139" s="62">
        <v>130.43</v>
      </c>
      <c r="F139" s="46">
        <v>391474</v>
      </c>
      <c r="G139" s="35" t="s">
        <v>88</v>
      </c>
    </row>
    <row r="140" spans="1:7" ht="23.25" customHeight="1" x14ac:dyDescent="0.25">
      <c r="A140" s="49" t="s">
        <v>137</v>
      </c>
      <c r="B140" s="26">
        <v>30</v>
      </c>
      <c r="C140" s="25" t="s">
        <v>201</v>
      </c>
      <c r="D140" s="54" t="s">
        <v>200</v>
      </c>
      <c r="E140" s="61">
        <v>511.64</v>
      </c>
      <c r="F140" s="46">
        <v>39114</v>
      </c>
      <c r="G140" s="35" t="s">
        <v>149</v>
      </c>
    </row>
    <row r="141" spans="1:7" ht="23.25" customHeight="1" x14ac:dyDescent="0.25">
      <c r="A141" s="49" t="s">
        <v>137</v>
      </c>
      <c r="B141" s="26" t="s">
        <v>72</v>
      </c>
      <c r="C141" s="48" t="s">
        <v>146</v>
      </c>
      <c r="D141" s="54">
        <v>0</v>
      </c>
      <c r="E141" s="61">
        <v>19.5</v>
      </c>
      <c r="F141" s="46">
        <v>391478</v>
      </c>
      <c r="G141" s="35" t="s">
        <v>149</v>
      </c>
    </row>
    <row r="142" spans="1:7" ht="23.25" customHeight="1" x14ac:dyDescent="0.25">
      <c r="A142" s="49" t="s">
        <v>137</v>
      </c>
      <c r="B142" s="26" t="s">
        <v>72</v>
      </c>
      <c r="C142" s="48" t="s">
        <v>146</v>
      </c>
      <c r="D142" s="54" t="s">
        <v>63</v>
      </c>
      <c r="E142" s="61">
        <v>60.45</v>
      </c>
      <c r="F142" s="46">
        <v>391474</v>
      </c>
      <c r="G142" s="35" t="s">
        <v>149</v>
      </c>
    </row>
    <row r="143" spans="1:7" ht="24" customHeight="1" x14ac:dyDescent="0.25">
      <c r="A143" s="27" t="s">
        <v>134</v>
      </c>
      <c r="B143" s="26">
        <v>216</v>
      </c>
      <c r="C143" s="48" t="s">
        <v>154</v>
      </c>
      <c r="D143" s="55" t="s">
        <v>147</v>
      </c>
      <c r="E143" s="61">
        <v>4340.7</v>
      </c>
      <c r="F143" s="46">
        <v>39117</v>
      </c>
      <c r="G143" s="35" t="s">
        <v>88</v>
      </c>
    </row>
    <row r="144" spans="1:7" ht="24" customHeight="1" x14ac:dyDescent="0.25">
      <c r="A144" s="49" t="s">
        <v>167</v>
      </c>
      <c r="B144" s="26">
        <v>202</v>
      </c>
      <c r="C144" s="48" t="s">
        <v>168</v>
      </c>
      <c r="D144" s="54" t="s">
        <v>169</v>
      </c>
      <c r="E144" s="61">
        <v>600</v>
      </c>
      <c r="F144" s="46">
        <v>39114</v>
      </c>
      <c r="G144" s="28" t="s">
        <v>161</v>
      </c>
    </row>
    <row r="145" spans="1:7" ht="24" customHeight="1" x14ac:dyDescent="0.25">
      <c r="A145" s="49" t="s">
        <v>211</v>
      </c>
      <c r="B145" s="26">
        <v>3950</v>
      </c>
      <c r="C145" s="48" t="s">
        <v>182</v>
      </c>
      <c r="D145" s="54" t="s">
        <v>183</v>
      </c>
      <c r="E145" s="61">
        <v>55</v>
      </c>
      <c r="F145" s="46">
        <v>39114</v>
      </c>
      <c r="G145" s="28" t="s">
        <v>161</v>
      </c>
    </row>
    <row r="146" spans="1:7" ht="24" customHeight="1" x14ac:dyDescent="0.25">
      <c r="A146" s="49" t="s">
        <v>212</v>
      </c>
      <c r="B146" s="26">
        <v>3952</v>
      </c>
      <c r="C146" s="48" t="s">
        <v>182</v>
      </c>
      <c r="D146" s="54" t="s">
        <v>183</v>
      </c>
      <c r="E146" s="61">
        <v>55</v>
      </c>
      <c r="F146" s="46">
        <v>39114</v>
      </c>
      <c r="G146" s="28" t="s">
        <v>161</v>
      </c>
    </row>
    <row r="147" spans="1:7" ht="24" customHeight="1" x14ac:dyDescent="0.25">
      <c r="A147" s="27" t="s">
        <v>86</v>
      </c>
      <c r="B147" s="26">
        <v>14410</v>
      </c>
      <c r="C147" s="48" t="s">
        <v>188</v>
      </c>
      <c r="D147" s="54" t="s">
        <v>189</v>
      </c>
      <c r="E147" s="69">
        <v>39362.04</v>
      </c>
      <c r="F147" s="46" t="s">
        <v>278</v>
      </c>
      <c r="G147" s="28" t="s">
        <v>161</v>
      </c>
    </row>
    <row r="148" spans="1:7" ht="24" customHeight="1" x14ac:dyDescent="0.25">
      <c r="A148" s="27" t="s">
        <v>86</v>
      </c>
      <c r="B148" s="26" t="s">
        <v>72</v>
      </c>
      <c r="C148" s="48" t="s">
        <v>146</v>
      </c>
      <c r="D148" s="54" t="s">
        <v>63</v>
      </c>
      <c r="E148" s="69">
        <v>1950.28</v>
      </c>
      <c r="F148" s="46" t="s">
        <v>278</v>
      </c>
      <c r="G148" s="28" t="s">
        <v>161</v>
      </c>
    </row>
    <row r="149" spans="1:7" ht="24" customHeight="1" x14ac:dyDescent="0.25">
      <c r="A149" s="27" t="s">
        <v>86</v>
      </c>
      <c r="B149" s="26" t="s">
        <v>72</v>
      </c>
      <c r="C149" s="48" t="s">
        <v>146</v>
      </c>
      <c r="D149" s="54" t="s">
        <v>63</v>
      </c>
      <c r="E149" s="69">
        <v>629.12</v>
      </c>
      <c r="F149" s="46" t="s">
        <v>278</v>
      </c>
      <c r="G149" s="28" t="s">
        <v>161</v>
      </c>
    </row>
    <row r="150" spans="1:7" ht="24" customHeight="1" x14ac:dyDescent="0.25">
      <c r="A150" s="27" t="s">
        <v>86</v>
      </c>
      <c r="B150" s="26" t="s">
        <v>72</v>
      </c>
      <c r="C150" s="48" t="s">
        <v>146</v>
      </c>
      <c r="D150" s="54" t="s">
        <v>63</v>
      </c>
      <c r="E150" s="61">
        <v>1754.95</v>
      </c>
      <c r="F150" s="46">
        <v>391478</v>
      </c>
      <c r="G150" s="28" t="s">
        <v>161</v>
      </c>
    </row>
    <row r="151" spans="1:7" ht="17.25" customHeight="1" x14ac:dyDescent="0.25">
      <c r="A151" s="30"/>
      <c r="B151" s="36"/>
      <c r="C151" s="31"/>
      <c r="D151" s="56"/>
      <c r="E151" s="79">
        <f>SUM(E128:E150)</f>
        <v>53657.200000000004</v>
      </c>
      <c r="F151" s="36"/>
      <c r="G151" s="37"/>
    </row>
    <row r="152" spans="1:7" ht="17.25" customHeight="1" x14ac:dyDescent="0.25">
      <c r="A152" s="27" t="s">
        <v>85</v>
      </c>
      <c r="B152" s="26" t="s">
        <v>75</v>
      </c>
      <c r="C152" s="48" t="s">
        <v>145</v>
      </c>
      <c r="D152" s="26"/>
      <c r="E152" s="111">
        <v>961.5</v>
      </c>
      <c r="F152" s="26">
        <v>391374</v>
      </c>
      <c r="G152" s="35" t="s">
        <v>89</v>
      </c>
    </row>
    <row r="153" spans="1:7" ht="17.25" customHeight="1" x14ac:dyDescent="0.25">
      <c r="A153" s="87"/>
      <c r="B153" s="88"/>
      <c r="C153" s="88"/>
      <c r="D153" s="88"/>
      <c r="E153" s="92">
        <f>SUM(E152:E152)</f>
        <v>961.5</v>
      </c>
      <c r="F153" s="88"/>
      <c r="G153" s="91"/>
    </row>
    <row r="154" spans="1:7" ht="18" customHeight="1" x14ac:dyDescent="0.25">
      <c r="A154" s="151"/>
      <c r="B154" s="151"/>
      <c r="C154" s="151"/>
      <c r="D154" s="73"/>
      <c r="E154" s="74">
        <f>E33+E43+E77+E87+E107+E109+E127+E151+E153</f>
        <v>205543.49</v>
      </c>
      <c r="F154" s="38"/>
      <c r="G154" s="39"/>
    </row>
    <row r="155" spans="1:7" x14ac:dyDescent="0.25">
      <c r="A155" s="23"/>
      <c r="B155" s="23"/>
      <c r="C155" s="23"/>
      <c r="D155" s="23"/>
      <c r="E155" s="112"/>
      <c r="F155" s="24"/>
    </row>
    <row r="156" spans="1:7" x14ac:dyDescent="0.25">
      <c r="A156" s="23"/>
      <c r="B156" s="23"/>
      <c r="C156" s="23"/>
      <c r="D156" s="23"/>
      <c r="E156" s="114"/>
      <c r="F156" s="24"/>
    </row>
    <row r="157" spans="1:7" x14ac:dyDescent="0.25">
      <c r="A157" s="23"/>
      <c r="B157" s="23"/>
      <c r="C157" s="23"/>
      <c r="D157" s="23"/>
      <c r="E157" s="114"/>
      <c r="F157" s="24"/>
    </row>
    <row r="158" spans="1:7" x14ac:dyDescent="0.25">
      <c r="A158" s="23"/>
      <c r="B158" s="23"/>
      <c r="C158" s="23"/>
      <c r="D158" s="23"/>
      <c r="E158" s="114"/>
      <c r="F158" s="24"/>
    </row>
    <row r="159" spans="1:7" x14ac:dyDescent="0.25">
      <c r="A159" s="23"/>
      <c r="B159" s="23"/>
      <c r="C159" s="23"/>
      <c r="D159" s="23"/>
      <c r="E159" s="114"/>
      <c r="F159" s="24"/>
    </row>
    <row r="160" spans="1:7" x14ac:dyDescent="0.25">
      <c r="A160" s="23"/>
      <c r="B160" s="23"/>
      <c r="C160" s="23"/>
      <c r="D160" s="23"/>
      <c r="E160" s="114"/>
      <c r="F160" s="24"/>
    </row>
    <row r="161" spans="1:6" x14ac:dyDescent="0.25">
      <c r="A161" s="23"/>
      <c r="B161" s="23"/>
      <c r="C161" s="23"/>
      <c r="D161" s="23"/>
      <c r="E161" s="114"/>
      <c r="F161" s="24"/>
    </row>
    <row r="162" spans="1:6" x14ac:dyDescent="0.25">
      <c r="A162" s="23"/>
      <c r="B162" s="23"/>
      <c r="C162" s="23"/>
      <c r="D162" s="23"/>
      <c r="E162" s="114"/>
      <c r="F162" s="24"/>
    </row>
    <row r="163" spans="1:6" x14ac:dyDescent="0.25">
      <c r="A163" s="23"/>
      <c r="B163" s="23"/>
      <c r="C163" s="23"/>
      <c r="D163" s="23"/>
      <c r="E163" s="114"/>
      <c r="F163" s="24"/>
    </row>
    <row r="164" spans="1:6" x14ac:dyDescent="0.25">
      <c r="A164" s="23"/>
      <c r="B164" s="23"/>
      <c r="C164" s="23"/>
      <c r="D164" s="23"/>
      <c r="E164" s="114"/>
      <c r="F164" s="24"/>
    </row>
    <row r="165" spans="1:6" x14ac:dyDescent="0.25">
      <c r="A165" s="23"/>
      <c r="B165" s="23"/>
      <c r="C165" s="23"/>
      <c r="D165" s="23"/>
      <c r="E165" s="114"/>
      <c r="F165" s="24"/>
    </row>
    <row r="166" spans="1:6" x14ac:dyDescent="0.25">
      <c r="A166" s="23"/>
      <c r="B166" s="23"/>
      <c r="C166" s="23"/>
      <c r="D166" s="23"/>
      <c r="E166" s="114"/>
      <c r="F166" s="24"/>
    </row>
    <row r="167" spans="1:6" x14ac:dyDescent="0.25">
      <c r="A167" s="23"/>
      <c r="B167" s="23"/>
      <c r="C167" s="23"/>
      <c r="D167" s="23"/>
      <c r="E167" s="114"/>
      <c r="F167" s="24"/>
    </row>
    <row r="168" spans="1:6" x14ac:dyDescent="0.25">
      <c r="A168" s="23"/>
      <c r="B168" s="23"/>
      <c r="C168" s="23"/>
      <c r="D168" s="83"/>
      <c r="E168" s="114"/>
      <c r="F168" s="24"/>
    </row>
    <row r="169" spans="1:6" x14ac:dyDescent="0.25">
      <c r="A169" s="23"/>
      <c r="B169" s="23"/>
      <c r="C169" s="23"/>
      <c r="D169" s="82"/>
      <c r="E169" s="114"/>
      <c r="F169" s="24"/>
    </row>
    <row r="170" spans="1:6" x14ac:dyDescent="0.25">
      <c r="A170" s="23"/>
      <c r="B170" s="23"/>
      <c r="C170" s="23"/>
      <c r="D170" s="82"/>
      <c r="E170" s="114"/>
      <c r="F170" s="24"/>
    </row>
    <row r="171" spans="1:6" x14ac:dyDescent="0.25">
      <c r="A171" s="23"/>
      <c r="B171" s="23"/>
      <c r="C171" s="23"/>
      <c r="D171" s="84"/>
      <c r="E171" s="114"/>
      <c r="F171" s="24"/>
    </row>
    <row r="172" spans="1:6" x14ac:dyDescent="0.25">
      <c r="A172" s="23"/>
      <c r="B172" s="23"/>
      <c r="C172" s="23"/>
      <c r="D172" s="82"/>
      <c r="E172" s="114"/>
      <c r="F172" s="24"/>
    </row>
    <row r="173" spans="1:6" x14ac:dyDescent="0.25">
      <c r="A173" s="23"/>
      <c r="B173" s="23"/>
      <c r="C173" s="23"/>
      <c r="D173" s="82"/>
      <c r="E173" s="114"/>
      <c r="F173" s="24"/>
    </row>
    <row r="174" spans="1:6" x14ac:dyDescent="0.25">
      <c r="A174" s="23"/>
      <c r="B174" s="23"/>
      <c r="C174" s="23"/>
      <c r="D174" s="23"/>
      <c r="E174" s="114"/>
      <c r="F174" s="24"/>
    </row>
    <row r="175" spans="1:6" x14ac:dyDescent="0.25">
      <c r="A175" s="23"/>
      <c r="B175" s="23"/>
      <c r="C175" s="23"/>
      <c r="D175" s="23"/>
      <c r="E175" s="114"/>
      <c r="F175" s="24"/>
    </row>
    <row r="176" spans="1:6" x14ac:dyDescent="0.25">
      <c r="A176" s="23"/>
      <c r="B176" s="23"/>
      <c r="C176" s="23"/>
      <c r="D176" s="23"/>
      <c r="E176" s="114"/>
      <c r="F176" s="24"/>
    </row>
    <row r="177" spans="1:6" x14ac:dyDescent="0.25">
      <c r="A177" s="23"/>
      <c r="B177" s="23"/>
      <c r="C177" s="23"/>
      <c r="D177" s="23"/>
      <c r="E177" s="114"/>
      <c r="F177" s="24"/>
    </row>
    <row r="178" spans="1:6" x14ac:dyDescent="0.25">
      <c r="A178" s="23"/>
      <c r="B178" s="23"/>
      <c r="C178" s="23"/>
      <c r="D178" s="23"/>
      <c r="E178" s="114"/>
      <c r="F178" s="24"/>
    </row>
    <row r="179" spans="1:6" x14ac:dyDescent="0.25">
      <c r="A179" s="23"/>
      <c r="B179" s="23"/>
      <c r="C179" s="23"/>
      <c r="D179" s="23"/>
      <c r="E179" s="114"/>
      <c r="F179" s="24"/>
    </row>
    <row r="180" spans="1:6" x14ac:dyDescent="0.25">
      <c r="A180" s="23"/>
      <c r="B180" s="23"/>
      <c r="C180" s="23"/>
      <c r="D180" s="23"/>
      <c r="E180" s="114"/>
      <c r="F180" s="24"/>
    </row>
    <row r="181" spans="1:6" x14ac:dyDescent="0.25">
      <c r="A181" s="23"/>
      <c r="B181" s="23"/>
      <c r="C181" s="23"/>
      <c r="D181" s="23"/>
      <c r="E181" s="114"/>
      <c r="F181" s="24"/>
    </row>
    <row r="182" spans="1:6" x14ac:dyDescent="0.25">
      <c r="A182" s="23"/>
      <c r="B182" s="23"/>
      <c r="C182" s="23"/>
      <c r="D182" s="23"/>
      <c r="E182" s="114"/>
      <c r="F182" s="24"/>
    </row>
    <row r="183" spans="1:6" x14ac:dyDescent="0.25">
      <c r="E183" s="116"/>
    </row>
    <row r="184" spans="1:6" x14ac:dyDescent="0.25">
      <c r="E184" s="113"/>
    </row>
    <row r="185" spans="1:6" x14ac:dyDescent="0.25">
      <c r="E185" s="113"/>
    </row>
    <row r="186" spans="1:6" x14ac:dyDescent="0.25">
      <c r="E186" s="113"/>
    </row>
    <row r="187" spans="1:6" x14ac:dyDescent="0.25">
      <c r="E187" s="116"/>
    </row>
    <row r="188" spans="1:6" x14ac:dyDescent="0.25">
      <c r="E188" s="113"/>
    </row>
    <row r="189" spans="1:6" x14ac:dyDescent="0.25">
      <c r="E189" s="113"/>
    </row>
    <row r="191" spans="1:6" x14ac:dyDescent="0.25">
      <c r="E191" s="113"/>
    </row>
  </sheetData>
  <autoFilter ref="A1:G154" xr:uid="{00000000-0009-0000-0000-000001000000}"/>
  <mergeCells count="1">
    <mergeCell ref="A154:C154"/>
  </mergeCells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4" manualBreakCount="4">
    <brk id="43" max="16383" man="1"/>
    <brk id="77" max="16383" man="1"/>
    <brk id="109" max="11" man="1"/>
    <brk id="15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EF75-6234-4F7B-A0EA-44B5062CE190}">
  <dimension ref="A1:H201"/>
  <sheetViews>
    <sheetView topLeftCell="A92" zoomScaleNormal="100" workbookViewId="0">
      <selection activeCell="G101" sqref="G1:N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8" max="8" width="13.5703125" bestFit="1" customWidth="1"/>
  </cols>
  <sheetData>
    <row r="1" spans="1:6" x14ac:dyDescent="0.25">
      <c r="A1" s="118" t="s">
        <v>96</v>
      </c>
      <c r="B1" s="118"/>
      <c r="C1" s="118"/>
      <c r="D1" s="118"/>
      <c r="E1" s="118"/>
      <c r="F1" s="118"/>
    </row>
    <row r="2" spans="1:6" ht="6" customHeight="1" x14ac:dyDescent="0.25">
      <c r="A2" s="70"/>
      <c r="B2" s="70"/>
      <c r="C2" s="70"/>
      <c r="D2" s="70"/>
      <c r="E2" s="70"/>
      <c r="F2" s="70"/>
    </row>
    <row r="3" spans="1:6" ht="16.5" customHeight="1" x14ac:dyDescent="0.25">
      <c r="A3" s="118" t="s">
        <v>97</v>
      </c>
      <c r="B3" s="118"/>
      <c r="C3" s="118"/>
      <c r="D3" s="118"/>
      <c r="E3" s="118"/>
      <c r="F3" s="118"/>
    </row>
    <row r="4" spans="1:6" x14ac:dyDescent="0.25">
      <c r="A4" s="118" t="s">
        <v>0</v>
      </c>
      <c r="B4" s="118"/>
      <c r="C4" s="118"/>
      <c r="D4" s="118"/>
      <c r="E4" s="118"/>
      <c r="F4" s="118"/>
    </row>
    <row r="5" spans="1:6" ht="5.25" customHeight="1" x14ac:dyDescent="0.25">
      <c r="A5" s="70"/>
      <c r="B5" s="70"/>
      <c r="C5" s="70"/>
      <c r="D5" s="70"/>
      <c r="E5" s="70"/>
      <c r="F5" s="70"/>
    </row>
    <row r="6" spans="1:6" x14ac:dyDescent="0.25">
      <c r="A6" s="118" t="s">
        <v>54</v>
      </c>
      <c r="B6" s="118"/>
      <c r="C6" s="118"/>
      <c r="D6" s="118"/>
      <c r="E6" s="118"/>
      <c r="F6" s="118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19" t="s">
        <v>66</v>
      </c>
      <c r="C8" s="119"/>
      <c r="D8" s="119"/>
      <c r="E8" s="119"/>
      <c r="F8" s="11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164</v>
      </c>
      <c r="C13" s="1"/>
      <c r="D13" s="1"/>
      <c r="E13" s="1"/>
      <c r="F13" s="1"/>
    </row>
    <row r="14" spans="1:6" x14ac:dyDescent="0.25">
      <c r="A14" s="9" t="s">
        <v>3</v>
      </c>
      <c r="B14" s="1" t="s">
        <v>165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17" t="s">
        <v>107</v>
      </c>
      <c r="C15" s="117"/>
      <c r="D15" s="117"/>
      <c r="E15" s="117"/>
      <c r="F15" s="117"/>
    </row>
    <row r="16" spans="1:6" x14ac:dyDescent="0.25">
      <c r="A16" s="9" t="s">
        <v>4</v>
      </c>
      <c r="B16" s="72">
        <v>2024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71" t="s">
        <v>5</v>
      </c>
      <c r="B19" s="71" t="s">
        <v>6</v>
      </c>
      <c r="C19" s="120" t="s">
        <v>7</v>
      </c>
      <c r="D19" s="120"/>
      <c r="E19" s="120" t="s">
        <v>8</v>
      </c>
      <c r="F19" s="120"/>
    </row>
    <row r="20" spans="1:6" x14ac:dyDescent="0.25">
      <c r="A20" s="12" t="s">
        <v>106</v>
      </c>
      <c r="B20" s="15">
        <v>43844</v>
      </c>
      <c r="C20" s="121" t="s">
        <v>90</v>
      </c>
      <c r="D20" s="121"/>
      <c r="E20" s="122">
        <v>3710326.08</v>
      </c>
      <c r="F20" s="122"/>
    </row>
    <row r="21" spans="1:6" x14ac:dyDescent="0.25">
      <c r="A21" s="2" t="s">
        <v>113</v>
      </c>
      <c r="B21" s="15">
        <v>43915</v>
      </c>
      <c r="C21" s="123" t="s">
        <v>109</v>
      </c>
      <c r="D21" s="121"/>
      <c r="E21" s="122">
        <v>211280</v>
      </c>
      <c r="F21" s="122"/>
    </row>
    <row r="22" spans="1:6" x14ac:dyDescent="0.25">
      <c r="A22" s="2" t="s">
        <v>111</v>
      </c>
      <c r="B22" s="15">
        <v>44209</v>
      </c>
      <c r="C22" s="123" t="s">
        <v>112</v>
      </c>
      <c r="D22" s="121"/>
      <c r="E22" s="122">
        <v>3834753.12</v>
      </c>
      <c r="F22" s="122"/>
    </row>
    <row r="23" spans="1:6" x14ac:dyDescent="0.25">
      <c r="A23" s="2" t="s">
        <v>121</v>
      </c>
      <c r="B23" s="15">
        <v>44264</v>
      </c>
      <c r="C23" s="123" t="s">
        <v>112</v>
      </c>
      <c r="D23" s="121"/>
      <c r="E23" s="122">
        <v>99900</v>
      </c>
      <c r="F23" s="122"/>
    </row>
    <row r="24" spans="1:6" x14ac:dyDescent="0.25">
      <c r="A24" s="2" t="s">
        <v>125</v>
      </c>
      <c r="B24" s="15">
        <v>44349</v>
      </c>
      <c r="C24" s="123" t="s">
        <v>112</v>
      </c>
      <c r="D24" s="121"/>
      <c r="E24" s="122">
        <v>198498.3</v>
      </c>
      <c r="F24" s="122"/>
    </row>
    <row r="25" spans="1:6" x14ac:dyDescent="0.25">
      <c r="A25" s="2" t="s">
        <v>163</v>
      </c>
      <c r="B25" s="15">
        <v>44438</v>
      </c>
      <c r="C25" s="123" t="s">
        <v>112</v>
      </c>
      <c r="D25" s="121"/>
      <c r="E25" s="122">
        <v>220000</v>
      </c>
      <c r="F25" s="122"/>
    </row>
    <row r="26" spans="1:6" x14ac:dyDescent="0.25">
      <c r="A26" s="2" t="s">
        <v>127</v>
      </c>
      <c r="B26" s="15">
        <v>44473</v>
      </c>
      <c r="C26" s="123" t="s">
        <v>112</v>
      </c>
      <c r="D26" s="121"/>
      <c r="E26" s="122">
        <v>57449.22</v>
      </c>
      <c r="F26" s="122"/>
    </row>
    <row r="27" spans="1:6" x14ac:dyDescent="0.25">
      <c r="A27" s="2" t="s">
        <v>132</v>
      </c>
      <c r="B27" s="15">
        <v>44571</v>
      </c>
      <c r="C27" s="123" t="s">
        <v>133</v>
      </c>
      <c r="D27" s="121"/>
      <c r="E27" s="122">
        <v>4244903.6399999997</v>
      </c>
      <c r="F27" s="122"/>
    </row>
    <row r="28" spans="1:6" x14ac:dyDescent="0.25">
      <c r="A28" s="2" t="s">
        <v>141</v>
      </c>
      <c r="B28" s="15">
        <v>44649</v>
      </c>
      <c r="C28" s="123" t="s">
        <v>133</v>
      </c>
      <c r="D28" s="121"/>
      <c r="E28" s="126">
        <v>400000</v>
      </c>
      <c r="F28" s="126"/>
    </row>
    <row r="29" spans="1:6" x14ac:dyDescent="0.25">
      <c r="A29" s="2" t="s">
        <v>150</v>
      </c>
      <c r="B29" s="15">
        <v>44832</v>
      </c>
      <c r="C29" s="123" t="s">
        <v>133</v>
      </c>
      <c r="D29" s="121"/>
      <c r="E29" s="126">
        <v>100000</v>
      </c>
      <c r="F29" s="126"/>
    </row>
    <row r="30" spans="1:6" x14ac:dyDescent="0.25">
      <c r="A30" s="2" t="s">
        <v>152</v>
      </c>
      <c r="B30" s="15">
        <v>44939</v>
      </c>
      <c r="C30" s="123" t="s">
        <v>153</v>
      </c>
      <c r="D30" s="121"/>
      <c r="E30" s="127">
        <v>4963646.5199999996</v>
      </c>
      <c r="F30" s="128"/>
    </row>
    <row r="31" spans="1:6" x14ac:dyDescent="0.25">
      <c r="A31" s="2" t="s">
        <v>162</v>
      </c>
      <c r="B31" s="15">
        <v>45145</v>
      </c>
      <c r="C31" s="123" t="s">
        <v>153</v>
      </c>
      <c r="D31" s="121"/>
      <c r="E31" s="127">
        <v>479933.96</v>
      </c>
      <c r="F31" s="128"/>
    </row>
    <row r="32" spans="1:6" ht="15.75" customHeight="1" x14ac:dyDescent="0.25">
      <c r="A32" s="2" t="s">
        <v>170</v>
      </c>
      <c r="B32" s="86">
        <v>45289</v>
      </c>
      <c r="C32" s="123" t="s">
        <v>153</v>
      </c>
      <c r="D32" s="121"/>
      <c r="E32" s="129"/>
      <c r="F32" s="130"/>
    </row>
    <row r="33" spans="1:6" ht="15.75" customHeight="1" x14ac:dyDescent="0.25">
      <c r="A33" s="2" t="s">
        <v>176</v>
      </c>
      <c r="B33" s="86">
        <v>45303</v>
      </c>
      <c r="C33" s="123" t="s">
        <v>177</v>
      </c>
      <c r="D33" s="121"/>
      <c r="E33" s="133">
        <v>5763936.96</v>
      </c>
      <c r="F33" s="134"/>
    </row>
    <row r="34" spans="1:6" ht="18" customHeight="1" x14ac:dyDescent="0.25">
      <c r="A34" s="131" t="s">
        <v>91</v>
      </c>
      <c r="B34" s="132"/>
      <c r="C34" s="132"/>
      <c r="D34" s="132"/>
      <c r="E34" s="132"/>
      <c r="F34" s="132"/>
    </row>
    <row r="35" spans="1:6" ht="34.5" customHeight="1" x14ac:dyDescent="0.25">
      <c r="A35" s="59" t="s">
        <v>9</v>
      </c>
      <c r="B35" s="59" t="s">
        <v>10</v>
      </c>
      <c r="C35" s="59" t="s">
        <v>11</v>
      </c>
      <c r="D35" s="124" t="s">
        <v>12</v>
      </c>
      <c r="E35" s="125"/>
      <c r="F35" s="59" t="s">
        <v>13</v>
      </c>
    </row>
    <row r="36" spans="1:6" ht="23.25" customHeight="1" x14ac:dyDescent="0.25">
      <c r="A36" s="94">
        <v>45688</v>
      </c>
      <c r="B36" s="47">
        <v>141935.48000000001</v>
      </c>
      <c r="C36" s="94">
        <v>45688</v>
      </c>
      <c r="D36" s="135" t="s">
        <v>274</v>
      </c>
      <c r="E36" s="135"/>
      <c r="F36" s="95">
        <v>141935.48000000001</v>
      </c>
    </row>
    <row r="37" spans="1:6" ht="28.5" customHeight="1" x14ac:dyDescent="0.25">
      <c r="A37" s="94">
        <v>45716</v>
      </c>
      <c r="B37" s="47">
        <v>252721.77</v>
      </c>
      <c r="C37" s="94">
        <v>45716</v>
      </c>
      <c r="D37" s="135" t="s">
        <v>275</v>
      </c>
      <c r="E37" s="135"/>
      <c r="F37" s="95">
        <v>252721.77</v>
      </c>
    </row>
    <row r="38" spans="1:6" ht="28.5" customHeight="1" x14ac:dyDescent="0.25">
      <c r="A38" s="94"/>
      <c r="B38" s="47"/>
      <c r="C38" s="94"/>
      <c r="D38" s="135" t="s">
        <v>210</v>
      </c>
      <c r="E38" s="135"/>
      <c r="F38" s="95">
        <v>0</v>
      </c>
    </row>
    <row r="39" spans="1:6" x14ac:dyDescent="0.25">
      <c r="A39" s="136" t="s">
        <v>126</v>
      </c>
      <c r="B39" s="136"/>
      <c r="C39" s="136"/>
      <c r="D39" s="136"/>
      <c r="E39" s="136"/>
      <c r="F39" s="60">
        <v>195674.23</v>
      </c>
    </row>
    <row r="40" spans="1:6" x14ac:dyDescent="0.25">
      <c r="A40" s="137" t="s">
        <v>14</v>
      </c>
      <c r="B40" s="137"/>
      <c r="C40" s="137"/>
      <c r="D40" s="137"/>
      <c r="E40" s="137"/>
      <c r="F40" s="51">
        <f>F36+F38+F37</f>
        <v>394657.25</v>
      </c>
    </row>
    <row r="41" spans="1:6" x14ac:dyDescent="0.25">
      <c r="A41" s="137" t="s">
        <v>17</v>
      </c>
      <c r="B41" s="137"/>
      <c r="C41" s="137"/>
      <c r="D41" s="137"/>
      <c r="E41" s="137"/>
      <c r="F41" s="97">
        <f>1621.67+2524.37+1526.64+2032.26+2.43+0.28+0.02</f>
        <v>7707.670000000001</v>
      </c>
    </row>
    <row r="42" spans="1:6" x14ac:dyDescent="0.25">
      <c r="A42" s="137" t="s">
        <v>67</v>
      </c>
      <c r="B42" s="137"/>
      <c r="C42" s="137"/>
      <c r="D42" s="137"/>
      <c r="E42" s="137"/>
      <c r="F42" s="16">
        <v>0</v>
      </c>
    </row>
    <row r="43" spans="1:6" x14ac:dyDescent="0.25">
      <c r="A43" s="137" t="s">
        <v>15</v>
      </c>
      <c r="B43" s="137"/>
      <c r="C43" s="137"/>
      <c r="D43" s="137"/>
      <c r="E43" s="137"/>
      <c r="F43" s="17">
        <f>F39+F40+F41+F42</f>
        <v>598039.15</v>
      </c>
    </row>
    <row r="44" spans="1:6" ht="5.25" customHeight="1" x14ac:dyDescent="0.25">
      <c r="A44" s="138"/>
      <c r="B44" s="138"/>
      <c r="C44" s="138"/>
      <c r="D44" s="138"/>
      <c r="E44" s="138"/>
      <c r="F44" s="18"/>
    </row>
    <row r="45" spans="1:6" x14ac:dyDescent="0.25">
      <c r="A45" s="137" t="s">
        <v>98</v>
      </c>
      <c r="B45" s="137"/>
      <c r="C45" s="137"/>
      <c r="D45" s="137"/>
      <c r="E45" s="137"/>
      <c r="F45" s="17">
        <v>0</v>
      </c>
    </row>
    <row r="46" spans="1:6" x14ac:dyDescent="0.25">
      <c r="A46" s="137" t="s">
        <v>16</v>
      </c>
      <c r="B46" s="137"/>
      <c r="C46" s="137"/>
      <c r="D46" s="137"/>
      <c r="E46" s="137"/>
      <c r="F46" s="17">
        <f>F43+F45</f>
        <v>598039.15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99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118" t="s">
        <v>96</v>
      </c>
      <c r="B52" s="118"/>
      <c r="C52" s="118"/>
      <c r="D52" s="118"/>
      <c r="E52" s="118"/>
      <c r="F52" s="118"/>
    </row>
    <row r="53" spans="1:6" ht="8.25" customHeight="1" x14ac:dyDescent="0.25">
      <c r="A53" s="70"/>
      <c r="B53" s="70"/>
      <c r="C53" s="70"/>
      <c r="D53" s="70"/>
      <c r="E53" s="70"/>
      <c r="F53" s="70"/>
    </row>
    <row r="54" spans="1:6" x14ac:dyDescent="0.25">
      <c r="A54" s="118" t="s">
        <v>97</v>
      </c>
      <c r="B54" s="118"/>
      <c r="C54" s="118"/>
      <c r="D54" s="118"/>
      <c r="E54" s="118"/>
      <c r="F54" s="118"/>
    </row>
    <row r="55" spans="1:6" x14ac:dyDescent="0.25">
      <c r="A55" s="118" t="s">
        <v>0</v>
      </c>
      <c r="B55" s="118"/>
      <c r="C55" s="118"/>
      <c r="D55" s="118"/>
      <c r="E55" s="118"/>
      <c r="F55" s="118"/>
    </row>
    <row r="56" spans="1:6" ht="9" customHeight="1" x14ac:dyDescent="0.25">
      <c r="A56" s="70"/>
      <c r="B56" s="70"/>
      <c r="C56" s="70"/>
      <c r="D56" s="70"/>
      <c r="E56" s="70"/>
      <c r="F56" s="70"/>
    </row>
    <row r="57" spans="1:6" x14ac:dyDescent="0.25">
      <c r="A57" s="118" t="s">
        <v>54</v>
      </c>
      <c r="B57" s="118"/>
      <c r="C57" s="118"/>
      <c r="D57" s="118"/>
      <c r="E57" s="118"/>
      <c r="F57" s="118"/>
    </row>
    <row r="58" spans="1:6" ht="8.25" customHeight="1" x14ac:dyDescent="0.25">
      <c r="A58" s="70"/>
      <c r="B58" s="70"/>
      <c r="C58" s="70"/>
      <c r="D58" s="70"/>
      <c r="E58" s="70"/>
      <c r="F58" s="70"/>
    </row>
    <row r="59" spans="1:6" ht="38.25" customHeight="1" x14ac:dyDescent="0.25">
      <c r="A59" s="139" t="s">
        <v>178</v>
      </c>
      <c r="B59" s="139"/>
      <c r="C59" s="139"/>
      <c r="D59" s="139"/>
      <c r="E59" s="139"/>
      <c r="F59" s="139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140" t="s">
        <v>93</v>
      </c>
      <c r="B61" s="140"/>
      <c r="C61" s="140"/>
      <c r="D61" s="140"/>
      <c r="E61" s="140"/>
      <c r="F61" s="140"/>
    </row>
    <row r="62" spans="1:6" x14ac:dyDescent="0.25">
      <c r="A62" s="141" t="s">
        <v>20</v>
      </c>
      <c r="B62" s="141"/>
      <c r="C62" s="141"/>
      <c r="D62" s="141"/>
      <c r="E62" s="141"/>
      <c r="F62" s="141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105</v>
      </c>
      <c r="F63" s="6" t="s">
        <v>25</v>
      </c>
    </row>
    <row r="64" spans="1:6" ht="18.75" customHeight="1" x14ac:dyDescent="0.25">
      <c r="A64" s="12" t="s">
        <v>26</v>
      </c>
      <c r="B64" s="47">
        <v>38617.79</v>
      </c>
      <c r="C64" s="47">
        <v>0</v>
      </c>
      <c r="D64" s="47">
        <v>38617.79</v>
      </c>
      <c r="E64" s="47">
        <f>C64+D64</f>
        <v>38617.79</v>
      </c>
      <c r="F64" s="47">
        <v>0</v>
      </c>
    </row>
    <row r="65" spans="1:6" ht="18.75" customHeight="1" x14ac:dyDescent="0.25">
      <c r="A65" s="12" t="s">
        <v>27</v>
      </c>
      <c r="B65" s="47">
        <v>0</v>
      </c>
      <c r="C65" s="47">
        <v>0</v>
      </c>
      <c r="D65" s="47">
        <v>0</v>
      </c>
      <c r="E65" s="47">
        <f t="shared" ref="E65:E79" si="0">C65+D65</f>
        <v>0</v>
      </c>
      <c r="F65" s="47">
        <v>0</v>
      </c>
    </row>
    <row r="66" spans="1:6" ht="18.75" customHeight="1" x14ac:dyDescent="0.25">
      <c r="A66" s="12" t="s">
        <v>28</v>
      </c>
      <c r="B66" s="47">
        <v>35</v>
      </c>
      <c r="C66" s="47">
        <v>0</v>
      </c>
      <c r="D66" s="47">
        <v>35</v>
      </c>
      <c r="E66" s="47">
        <f t="shared" si="0"/>
        <v>35</v>
      </c>
      <c r="F66" s="47">
        <v>0</v>
      </c>
    </row>
    <row r="67" spans="1:6" ht="18.75" customHeight="1" x14ac:dyDescent="0.25">
      <c r="A67" s="12" t="s">
        <v>95</v>
      </c>
      <c r="B67" s="47">
        <v>1490.4</v>
      </c>
      <c r="C67" s="47">
        <v>0</v>
      </c>
      <c r="D67" s="47">
        <v>1490.4</v>
      </c>
      <c r="E67" s="47">
        <f t="shared" si="0"/>
        <v>1490.4</v>
      </c>
      <c r="F67" s="47">
        <v>0</v>
      </c>
    </row>
    <row r="68" spans="1:6" ht="18.75" customHeight="1" x14ac:dyDescent="0.25">
      <c r="A68" s="12" t="s">
        <v>29</v>
      </c>
      <c r="B68" s="47">
        <v>5524.86</v>
      </c>
      <c r="C68" s="47">
        <v>0</v>
      </c>
      <c r="D68" s="47">
        <v>5524.86</v>
      </c>
      <c r="E68" s="47">
        <f t="shared" si="0"/>
        <v>5524.86</v>
      </c>
      <c r="F68" s="47">
        <v>0</v>
      </c>
    </row>
    <row r="69" spans="1:6" ht="18.75" customHeight="1" x14ac:dyDescent="0.25">
      <c r="A69" s="19" t="s">
        <v>30</v>
      </c>
      <c r="B69" s="47">
        <v>1092.43</v>
      </c>
      <c r="C69" s="47">
        <v>0</v>
      </c>
      <c r="D69" s="47">
        <v>1092.43</v>
      </c>
      <c r="E69" s="47">
        <f t="shared" si="0"/>
        <v>1092.43</v>
      </c>
      <c r="F69" s="47">
        <v>0</v>
      </c>
    </row>
    <row r="70" spans="1:6" ht="18.75" customHeight="1" x14ac:dyDescent="0.25">
      <c r="A70" s="12" t="s">
        <v>47</v>
      </c>
      <c r="B70" s="47">
        <v>79664.28</v>
      </c>
      <c r="C70" s="47">
        <v>0</v>
      </c>
      <c r="D70" s="47">
        <v>79664.28</v>
      </c>
      <c r="E70" s="47">
        <f t="shared" si="0"/>
        <v>79664.28</v>
      </c>
      <c r="F70" s="47">
        <v>0</v>
      </c>
    </row>
    <row r="71" spans="1:6" ht="18.75" customHeight="1" x14ac:dyDescent="0.25">
      <c r="A71" s="19" t="s">
        <v>31</v>
      </c>
      <c r="B71" s="47">
        <v>87036.26</v>
      </c>
      <c r="C71" s="47">
        <v>0</v>
      </c>
      <c r="D71" s="47">
        <v>87036.26</v>
      </c>
      <c r="E71" s="47">
        <f t="shared" si="0"/>
        <v>87036.26</v>
      </c>
      <c r="F71" s="47">
        <v>0</v>
      </c>
    </row>
    <row r="72" spans="1:6" ht="18.75" customHeight="1" x14ac:dyDescent="0.25">
      <c r="A72" s="12" t="s">
        <v>32</v>
      </c>
      <c r="B72" s="47">
        <v>0</v>
      </c>
      <c r="C72" s="47">
        <v>0</v>
      </c>
      <c r="D72" s="47">
        <v>0</v>
      </c>
      <c r="E72" s="47">
        <f t="shared" si="0"/>
        <v>0</v>
      </c>
      <c r="F72" s="47">
        <v>0</v>
      </c>
    </row>
    <row r="73" spans="1:6" ht="18.75" customHeight="1" x14ac:dyDescent="0.25">
      <c r="A73" s="12" t="s">
        <v>40</v>
      </c>
      <c r="B73" s="47">
        <v>15326.88</v>
      </c>
      <c r="C73" s="47">
        <v>0</v>
      </c>
      <c r="D73" s="47">
        <v>15326.88</v>
      </c>
      <c r="E73" s="47">
        <f t="shared" si="0"/>
        <v>15326.88</v>
      </c>
      <c r="F73" s="47">
        <v>0</v>
      </c>
    </row>
    <row r="74" spans="1:6" ht="18.75" customHeight="1" x14ac:dyDescent="0.25">
      <c r="A74" s="12" t="s">
        <v>39</v>
      </c>
      <c r="B74" s="47">
        <v>0</v>
      </c>
      <c r="C74" s="47">
        <v>0</v>
      </c>
      <c r="D74" s="47">
        <v>0</v>
      </c>
      <c r="E74" s="47">
        <f t="shared" si="0"/>
        <v>0</v>
      </c>
      <c r="F74" s="47">
        <v>0</v>
      </c>
    </row>
    <row r="75" spans="1:6" ht="18.75" customHeight="1" x14ac:dyDescent="0.25">
      <c r="A75" s="12" t="s">
        <v>38</v>
      </c>
      <c r="B75" s="47">
        <v>0</v>
      </c>
      <c r="C75" s="47">
        <v>0</v>
      </c>
      <c r="D75" s="47">
        <v>0</v>
      </c>
      <c r="E75" s="47">
        <f t="shared" si="0"/>
        <v>0</v>
      </c>
      <c r="F75" s="47">
        <v>0</v>
      </c>
    </row>
    <row r="76" spans="1:6" ht="18.75" customHeight="1" x14ac:dyDescent="0.25">
      <c r="A76" s="19" t="s">
        <v>33</v>
      </c>
      <c r="B76" s="47">
        <v>0</v>
      </c>
      <c r="C76" s="47">
        <v>0</v>
      </c>
      <c r="D76" s="47">
        <v>0</v>
      </c>
      <c r="E76" s="47">
        <f t="shared" si="0"/>
        <v>0</v>
      </c>
      <c r="F76" s="47">
        <v>0</v>
      </c>
    </row>
    <row r="77" spans="1:6" ht="18.75" customHeight="1" x14ac:dyDescent="0.25">
      <c r="A77" s="12" t="s">
        <v>34</v>
      </c>
      <c r="B77" s="47">
        <v>0</v>
      </c>
      <c r="C77" s="47">
        <v>0</v>
      </c>
      <c r="D77" s="47">
        <v>0</v>
      </c>
      <c r="E77" s="47">
        <f t="shared" si="0"/>
        <v>0</v>
      </c>
      <c r="F77" s="47">
        <v>0</v>
      </c>
    </row>
    <row r="78" spans="1:6" ht="26.25" customHeight="1" x14ac:dyDescent="0.25">
      <c r="A78" s="19" t="s">
        <v>35</v>
      </c>
      <c r="B78" s="47">
        <v>686.8</v>
      </c>
      <c r="C78" s="47">
        <v>0</v>
      </c>
      <c r="D78" s="47">
        <v>686.8</v>
      </c>
      <c r="E78" s="47">
        <f t="shared" si="0"/>
        <v>686.8</v>
      </c>
      <c r="F78" s="47">
        <v>0</v>
      </c>
    </row>
    <row r="79" spans="1:6" ht="18.75" customHeight="1" x14ac:dyDescent="0.25">
      <c r="A79" s="12" t="s">
        <v>36</v>
      </c>
      <c r="B79" s="47">
        <v>0</v>
      </c>
      <c r="C79" s="47">
        <v>0</v>
      </c>
      <c r="D79" s="47">
        <v>0</v>
      </c>
      <c r="E79" s="47">
        <f t="shared" si="0"/>
        <v>0</v>
      </c>
      <c r="F79" s="47">
        <v>0</v>
      </c>
    </row>
    <row r="80" spans="1:6" ht="24.75" customHeight="1" x14ac:dyDescent="0.25">
      <c r="A80" s="20" t="s">
        <v>37</v>
      </c>
      <c r="B80" s="21">
        <f>SUM(B64:B79)</f>
        <v>229474.7</v>
      </c>
      <c r="C80" s="21">
        <f>SUM(C64:C79)</f>
        <v>0</v>
      </c>
      <c r="D80" s="21">
        <f>SUM(D64:D79)</f>
        <v>229474.7</v>
      </c>
      <c r="E80" s="52">
        <f>C80+D80</f>
        <v>229474.7</v>
      </c>
      <c r="F80" s="21">
        <f>SUM(F64:F79)</f>
        <v>0</v>
      </c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142" t="s">
        <v>45</v>
      </c>
      <c r="B85" s="142"/>
      <c r="C85" s="142"/>
      <c r="D85" s="142"/>
      <c r="E85" s="142"/>
      <c r="F85" s="142"/>
    </row>
    <row r="86" spans="1:6" ht="61.5" customHeight="1" x14ac:dyDescent="0.25">
      <c r="A86" s="143" t="s">
        <v>100</v>
      </c>
      <c r="B86" s="143"/>
      <c r="C86" s="143"/>
      <c r="D86" s="143"/>
      <c r="E86" s="143"/>
      <c r="F86" s="143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118" t="s">
        <v>96</v>
      </c>
      <c r="B90" s="118"/>
      <c r="C90" s="118"/>
      <c r="D90" s="118"/>
      <c r="E90" s="118"/>
      <c r="F90" s="118"/>
    </row>
    <row r="91" spans="1:6" ht="10.5" customHeight="1" x14ac:dyDescent="0.25">
      <c r="A91" s="70"/>
      <c r="B91" s="70"/>
      <c r="C91" s="70"/>
      <c r="D91" s="70"/>
      <c r="E91" s="70"/>
      <c r="F91" s="70"/>
    </row>
    <row r="92" spans="1:6" x14ac:dyDescent="0.25">
      <c r="A92" s="118" t="s">
        <v>97</v>
      </c>
      <c r="B92" s="118"/>
      <c r="C92" s="118"/>
      <c r="D92" s="118"/>
      <c r="E92" s="118"/>
      <c r="F92" s="118"/>
    </row>
    <row r="93" spans="1:6" x14ac:dyDescent="0.25">
      <c r="A93" s="118" t="s">
        <v>0</v>
      </c>
      <c r="B93" s="118"/>
      <c r="C93" s="118"/>
      <c r="D93" s="118"/>
      <c r="E93" s="118"/>
      <c r="F93" s="118"/>
    </row>
    <row r="94" spans="1:6" ht="10.5" customHeight="1" x14ac:dyDescent="0.25">
      <c r="A94" s="70"/>
      <c r="B94" s="70"/>
      <c r="C94" s="70"/>
      <c r="D94" s="70"/>
      <c r="E94" s="70"/>
      <c r="F94" s="70"/>
    </row>
    <row r="95" spans="1:6" x14ac:dyDescent="0.25">
      <c r="A95" s="118" t="s">
        <v>54</v>
      </c>
      <c r="B95" s="118"/>
      <c r="C95" s="118"/>
      <c r="D95" s="118"/>
      <c r="E95" s="118"/>
      <c r="F95" s="118"/>
    </row>
    <row r="98" spans="1:8" ht="24.75" customHeight="1" x14ac:dyDescent="0.25">
      <c r="A98" s="145" t="s">
        <v>48</v>
      </c>
      <c r="B98" s="146"/>
      <c r="C98" s="146"/>
      <c r="D98" s="146"/>
      <c r="E98" s="146"/>
      <c r="F98" s="147"/>
    </row>
    <row r="99" spans="1:8" ht="24.75" customHeight="1" x14ac:dyDescent="0.25">
      <c r="A99" s="148" t="s">
        <v>49</v>
      </c>
      <c r="B99" s="149"/>
      <c r="C99" s="149"/>
      <c r="D99" s="149"/>
      <c r="E99" s="150"/>
      <c r="F99" s="17">
        <f>'anexo  14 a 31'!F46</f>
        <v>598039.15</v>
      </c>
    </row>
    <row r="100" spans="1:8" ht="24.75" customHeight="1" x14ac:dyDescent="0.25">
      <c r="A100" s="148" t="s">
        <v>50</v>
      </c>
      <c r="B100" s="149"/>
      <c r="C100" s="149"/>
      <c r="D100" s="149"/>
      <c r="E100" s="150"/>
      <c r="F100" s="16">
        <f>'anexo  14 a 31'!C80+'anexo  14 a 31'!D80</f>
        <v>229474.7</v>
      </c>
    </row>
    <row r="101" spans="1:8" ht="24.75" customHeight="1" x14ac:dyDescent="0.25">
      <c r="A101" s="148" t="s">
        <v>51</v>
      </c>
      <c r="B101" s="149"/>
      <c r="C101" s="149"/>
      <c r="D101" s="149"/>
      <c r="E101" s="150"/>
      <c r="F101" s="16">
        <f>'anexo  14 a 31'!F43-(F100-'anexo  14 a 31'!F45)</f>
        <v>368564.45</v>
      </c>
    </row>
    <row r="102" spans="1:8" ht="24.75" customHeight="1" x14ac:dyDescent="0.25">
      <c r="A102" s="148" t="s">
        <v>52</v>
      </c>
      <c r="B102" s="149"/>
      <c r="C102" s="149"/>
      <c r="D102" s="149"/>
      <c r="E102" s="150"/>
      <c r="F102" s="78">
        <v>0</v>
      </c>
    </row>
    <row r="103" spans="1:8" ht="24.75" customHeight="1" x14ac:dyDescent="0.25">
      <c r="A103" s="148" t="s">
        <v>92</v>
      </c>
      <c r="B103" s="149"/>
      <c r="C103" s="149"/>
      <c r="D103" s="149"/>
      <c r="E103" s="150"/>
      <c r="F103" s="16">
        <f>F101-F102</f>
        <v>368564.45</v>
      </c>
      <c r="H103" s="14"/>
    </row>
    <row r="104" spans="1:8" ht="20.25" customHeight="1" x14ac:dyDescent="0.25"/>
    <row r="105" spans="1:8" x14ac:dyDescent="0.25">
      <c r="A105" s="144" t="s">
        <v>101</v>
      </c>
      <c r="B105" s="144"/>
      <c r="C105" s="144"/>
      <c r="D105" s="144"/>
      <c r="E105" s="144"/>
      <c r="F105" s="144"/>
    </row>
    <row r="106" spans="1:8" ht="15" customHeight="1" x14ac:dyDescent="0.25">
      <c r="A106" s="144"/>
      <c r="B106" s="144"/>
      <c r="C106" s="144"/>
      <c r="D106" s="144"/>
      <c r="E106" s="144"/>
      <c r="F106" s="144"/>
    </row>
    <row r="107" spans="1:8" x14ac:dyDescent="0.25">
      <c r="A107" s="144"/>
      <c r="B107" s="144"/>
      <c r="C107" s="144"/>
      <c r="D107" s="144"/>
      <c r="E107" s="144"/>
      <c r="F107" s="144"/>
    </row>
    <row r="109" spans="1:8" x14ac:dyDescent="0.25">
      <c r="A109" t="s">
        <v>276</v>
      </c>
    </row>
    <row r="110" spans="1:8" x14ac:dyDescent="0.25">
      <c r="F110" s="32"/>
    </row>
    <row r="111" spans="1:8" x14ac:dyDescent="0.25">
      <c r="F111" s="32"/>
    </row>
    <row r="112" spans="1:8" x14ac:dyDescent="0.25">
      <c r="A112" s="75"/>
      <c r="F112" s="14"/>
    </row>
    <row r="113" spans="1:6" x14ac:dyDescent="0.25">
      <c r="A113" s="10" t="s">
        <v>164</v>
      </c>
      <c r="F113" s="80"/>
    </row>
    <row r="114" spans="1:6" x14ac:dyDescent="0.25">
      <c r="A114" s="10" t="s">
        <v>53</v>
      </c>
      <c r="F114" s="80"/>
    </row>
    <row r="115" spans="1:6" x14ac:dyDescent="0.25">
      <c r="F115" s="32"/>
    </row>
    <row r="116" spans="1:6" x14ac:dyDescent="0.25">
      <c r="F116" s="80"/>
    </row>
    <row r="117" spans="1:6" x14ac:dyDescent="0.25">
      <c r="F117" s="80"/>
    </row>
    <row r="118" spans="1:6" x14ac:dyDescent="0.25">
      <c r="F118" s="80"/>
    </row>
    <row r="120" spans="1:6" x14ac:dyDescent="0.25">
      <c r="F120" s="32"/>
    </row>
    <row r="121" spans="1:6" x14ac:dyDescent="0.25">
      <c r="F121" s="85"/>
    </row>
    <row r="122" spans="1:6" x14ac:dyDescent="0.25">
      <c r="F122" s="14"/>
    </row>
    <row r="124" spans="1:6" x14ac:dyDescent="0.25">
      <c r="F124" s="14"/>
    </row>
    <row r="125" spans="1:6" x14ac:dyDescent="0.25">
      <c r="F125" s="80"/>
    </row>
    <row r="126" spans="1:6" x14ac:dyDescent="0.25">
      <c r="F126" s="80"/>
    </row>
    <row r="127" spans="1:6" x14ac:dyDescent="0.25">
      <c r="F127" s="80"/>
    </row>
    <row r="128" spans="1:6" x14ac:dyDescent="0.25">
      <c r="F128" s="80"/>
    </row>
    <row r="168" spans="7:7" x14ac:dyDescent="0.25">
      <c r="G168" s="32"/>
    </row>
    <row r="169" spans="7:7" x14ac:dyDescent="0.25">
      <c r="G169" s="32"/>
    </row>
    <row r="170" spans="7:7" x14ac:dyDescent="0.25">
      <c r="G170" s="32"/>
    </row>
    <row r="171" spans="7:7" x14ac:dyDescent="0.25">
      <c r="G171" s="32"/>
    </row>
    <row r="172" spans="7:7" x14ac:dyDescent="0.25">
      <c r="G172" s="32"/>
    </row>
    <row r="173" spans="7:7" x14ac:dyDescent="0.25">
      <c r="G173" s="32"/>
    </row>
    <row r="174" spans="7:7" x14ac:dyDescent="0.25">
      <c r="G174" s="32"/>
    </row>
    <row r="175" spans="7:7" x14ac:dyDescent="0.25">
      <c r="G175" s="32"/>
    </row>
    <row r="176" spans="7:7" x14ac:dyDescent="0.25">
      <c r="G176" s="32"/>
    </row>
    <row r="177" spans="7:7" x14ac:dyDescent="0.25">
      <c r="G177" s="32"/>
    </row>
    <row r="178" spans="7:7" x14ac:dyDescent="0.25">
      <c r="G178" s="32"/>
    </row>
    <row r="179" spans="7:7" x14ac:dyDescent="0.25">
      <c r="G179" s="32"/>
    </row>
    <row r="180" spans="7:7" x14ac:dyDescent="0.25">
      <c r="G180" s="32"/>
    </row>
    <row r="181" spans="7:7" x14ac:dyDescent="0.25">
      <c r="G181" s="32"/>
    </row>
    <row r="182" spans="7:7" x14ac:dyDescent="0.25">
      <c r="G182" s="32"/>
    </row>
    <row r="183" spans="7:7" x14ac:dyDescent="0.25">
      <c r="G183" s="32"/>
    </row>
    <row r="184" spans="7:7" x14ac:dyDescent="0.25">
      <c r="G184" s="32"/>
    </row>
    <row r="185" spans="7:7" x14ac:dyDescent="0.25">
      <c r="G185" s="32"/>
    </row>
    <row r="186" spans="7:7" x14ac:dyDescent="0.25">
      <c r="G186" s="32"/>
    </row>
    <row r="187" spans="7:7" x14ac:dyDescent="0.25">
      <c r="G187" s="32"/>
    </row>
    <row r="188" spans="7:7" x14ac:dyDescent="0.25">
      <c r="G188" s="32"/>
    </row>
    <row r="189" spans="7:7" x14ac:dyDescent="0.25">
      <c r="G189" s="32"/>
    </row>
    <row r="190" spans="7:7" x14ac:dyDescent="0.25">
      <c r="G190" s="32"/>
    </row>
    <row r="191" spans="7:7" x14ac:dyDescent="0.25">
      <c r="G191" s="32"/>
    </row>
    <row r="192" spans="7:7" x14ac:dyDescent="0.25">
      <c r="G192" s="32"/>
    </row>
    <row r="193" spans="7:7" x14ac:dyDescent="0.25">
      <c r="G193" s="32"/>
    </row>
    <row r="194" spans="7:7" x14ac:dyDescent="0.25">
      <c r="G194" s="32"/>
    </row>
    <row r="195" spans="7:7" x14ac:dyDescent="0.25">
      <c r="G195" s="32"/>
    </row>
    <row r="196" spans="7:7" x14ac:dyDescent="0.25">
      <c r="G196" s="32"/>
    </row>
    <row r="197" spans="7:7" x14ac:dyDescent="0.25">
      <c r="G197" s="32"/>
    </row>
    <row r="198" spans="7:7" x14ac:dyDescent="0.25">
      <c r="G198" s="32"/>
    </row>
    <row r="199" spans="7:7" x14ac:dyDescent="0.25">
      <c r="G199" s="32"/>
    </row>
    <row r="200" spans="7:7" x14ac:dyDescent="0.25">
      <c r="G200" s="32"/>
    </row>
    <row r="201" spans="7:7" x14ac:dyDescent="0.25">
      <c r="G201" s="32"/>
    </row>
  </sheetData>
  <mergeCells count="6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A45:E45"/>
    <mergeCell ref="A34:F34"/>
    <mergeCell ref="D35:E35"/>
    <mergeCell ref="D36:E36"/>
    <mergeCell ref="D37:E37"/>
    <mergeCell ref="D38:E38"/>
    <mergeCell ref="A39:E39"/>
    <mergeCell ref="A40:E40"/>
    <mergeCell ref="A41:E41"/>
    <mergeCell ref="A42:E42"/>
    <mergeCell ref="A43:E43"/>
    <mergeCell ref="A44:E44"/>
    <mergeCell ref="A92:F92"/>
    <mergeCell ref="A46:E46"/>
    <mergeCell ref="A52:F52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102:E102"/>
    <mergeCell ref="A103:E103"/>
    <mergeCell ref="A105:F107"/>
    <mergeCell ref="A93:F93"/>
    <mergeCell ref="A95:F95"/>
    <mergeCell ref="A98:F98"/>
    <mergeCell ref="A99:E99"/>
    <mergeCell ref="A100:E100"/>
    <mergeCell ref="A101:E101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CB8E-95B1-4E85-BB66-07A29CF91069}">
  <dimension ref="A1:G152"/>
  <sheetViews>
    <sheetView topLeftCell="A12" zoomScale="120" zoomScaleNormal="120" zoomScaleSheetLayoutView="100" workbookViewId="0">
      <selection activeCell="C24" sqref="C24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108" customWidth="1"/>
    <col min="6" max="6" width="8.140625" customWidth="1"/>
    <col min="7" max="7" width="17.85546875" customWidth="1"/>
    <col min="247" max="247" width="25.85546875" customWidth="1"/>
    <col min="248" max="248" width="11.85546875" customWidth="1"/>
    <col min="249" max="249" width="32.42578125" customWidth="1"/>
    <col min="250" max="250" width="13.5703125" customWidth="1"/>
    <col min="251" max="251" width="12.7109375" customWidth="1"/>
    <col min="252" max="252" width="7.28515625" customWidth="1"/>
    <col min="253" max="253" width="23.5703125" customWidth="1"/>
    <col min="254" max="254" width="26" customWidth="1"/>
    <col min="503" max="503" width="25.85546875" customWidth="1"/>
    <col min="504" max="504" width="11.85546875" customWidth="1"/>
    <col min="505" max="505" width="32.42578125" customWidth="1"/>
    <col min="506" max="506" width="13.5703125" customWidth="1"/>
    <col min="507" max="507" width="12.7109375" customWidth="1"/>
    <col min="508" max="508" width="7.28515625" customWidth="1"/>
    <col min="509" max="509" width="23.5703125" customWidth="1"/>
    <col min="510" max="510" width="26" customWidth="1"/>
    <col min="759" max="759" width="25.85546875" customWidth="1"/>
    <col min="760" max="760" width="11.85546875" customWidth="1"/>
    <col min="761" max="761" width="32.42578125" customWidth="1"/>
    <col min="762" max="762" width="13.5703125" customWidth="1"/>
    <col min="763" max="763" width="12.7109375" customWidth="1"/>
    <col min="764" max="764" width="7.28515625" customWidth="1"/>
    <col min="765" max="765" width="23.5703125" customWidth="1"/>
    <col min="766" max="766" width="26" customWidth="1"/>
    <col min="1015" max="1015" width="25.85546875" customWidth="1"/>
    <col min="1016" max="1016" width="11.85546875" customWidth="1"/>
    <col min="1017" max="1017" width="32.42578125" customWidth="1"/>
    <col min="1018" max="1018" width="13.5703125" customWidth="1"/>
    <col min="1019" max="1019" width="12.7109375" customWidth="1"/>
    <col min="1020" max="1020" width="7.28515625" customWidth="1"/>
    <col min="1021" max="1021" width="23.5703125" customWidth="1"/>
    <col min="1022" max="1022" width="26" customWidth="1"/>
    <col min="1271" max="1271" width="25.85546875" customWidth="1"/>
    <col min="1272" max="1272" width="11.85546875" customWidth="1"/>
    <col min="1273" max="1273" width="32.42578125" customWidth="1"/>
    <col min="1274" max="1274" width="13.5703125" customWidth="1"/>
    <col min="1275" max="1275" width="12.7109375" customWidth="1"/>
    <col min="1276" max="1276" width="7.28515625" customWidth="1"/>
    <col min="1277" max="1277" width="23.5703125" customWidth="1"/>
    <col min="1278" max="1278" width="26" customWidth="1"/>
    <col min="1527" max="1527" width="25.85546875" customWidth="1"/>
    <col min="1528" max="1528" width="11.85546875" customWidth="1"/>
    <col min="1529" max="1529" width="32.42578125" customWidth="1"/>
    <col min="1530" max="1530" width="13.5703125" customWidth="1"/>
    <col min="1531" max="1531" width="12.7109375" customWidth="1"/>
    <col min="1532" max="1532" width="7.28515625" customWidth="1"/>
    <col min="1533" max="1533" width="23.5703125" customWidth="1"/>
    <col min="1534" max="1534" width="26" customWidth="1"/>
    <col min="1783" max="1783" width="25.85546875" customWidth="1"/>
    <col min="1784" max="1784" width="11.85546875" customWidth="1"/>
    <col min="1785" max="1785" width="32.42578125" customWidth="1"/>
    <col min="1786" max="1786" width="13.5703125" customWidth="1"/>
    <col min="1787" max="1787" width="12.7109375" customWidth="1"/>
    <col min="1788" max="1788" width="7.28515625" customWidth="1"/>
    <col min="1789" max="1789" width="23.5703125" customWidth="1"/>
    <col min="1790" max="1790" width="26" customWidth="1"/>
    <col min="2039" max="2039" width="25.85546875" customWidth="1"/>
    <col min="2040" max="2040" width="11.85546875" customWidth="1"/>
    <col min="2041" max="2041" width="32.42578125" customWidth="1"/>
    <col min="2042" max="2042" width="13.5703125" customWidth="1"/>
    <col min="2043" max="2043" width="12.7109375" customWidth="1"/>
    <col min="2044" max="2044" width="7.28515625" customWidth="1"/>
    <col min="2045" max="2045" width="23.5703125" customWidth="1"/>
    <col min="2046" max="2046" width="26" customWidth="1"/>
    <col min="2295" max="2295" width="25.85546875" customWidth="1"/>
    <col min="2296" max="2296" width="11.85546875" customWidth="1"/>
    <col min="2297" max="2297" width="32.42578125" customWidth="1"/>
    <col min="2298" max="2298" width="13.5703125" customWidth="1"/>
    <col min="2299" max="2299" width="12.7109375" customWidth="1"/>
    <col min="2300" max="2300" width="7.28515625" customWidth="1"/>
    <col min="2301" max="2301" width="23.5703125" customWidth="1"/>
    <col min="2302" max="2302" width="26" customWidth="1"/>
    <col min="2551" max="2551" width="25.85546875" customWidth="1"/>
    <col min="2552" max="2552" width="11.85546875" customWidth="1"/>
    <col min="2553" max="2553" width="32.42578125" customWidth="1"/>
    <col min="2554" max="2554" width="13.5703125" customWidth="1"/>
    <col min="2555" max="2555" width="12.7109375" customWidth="1"/>
    <col min="2556" max="2556" width="7.28515625" customWidth="1"/>
    <col min="2557" max="2557" width="23.5703125" customWidth="1"/>
    <col min="2558" max="2558" width="26" customWidth="1"/>
    <col min="2807" max="2807" width="25.85546875" customWidth="1"/>
    <col min="2808" max="2808" width="11.85546875" customWidth="1"/>
    <col min="2809" max="2809" width="32.42578125" customWidth="1"/>
    <col min="2810" max="2810" width="13.5703125" customWidth="1"/>
    <col min="2811" max="2811" width="12.7109375" customWidth="1"/>
    <col min="2812" max="2812" width="7.28515625" customWidth="1"/>
    <col min="2813" max="2813" width="23.5703125" customWidth="1"/>
    <col min="2814" max="2814" width="26" customWidth="1"/>
    <col min="3063" max="3063" width="25.85546875" customWidth="1"/>
    <col min="3064" max="3064" width="11.85546875" customWidth="1"/>
    <col min="3065" max="3065" width="32.42578125" customWidth="1"/>
    <col min="3066" max="3066" width="13.5703125" customWidth="1"/>
    <col min="3067" max="3067" width="12.7109375" customWidth="1"/>
    <col min="3068" max="3068" width="7.28515625" customWidth="1"/>
    <col min="3069" max="3069" width="23.5703125" customWidth="1"/>
    <col min="3070" max="3070" width="26" customWidth="1"/>
    <col min="3319" max="3319" width="25.85546875" customWidth="1"/>
    <col min="3320" max="3320" width="11.85546875" customWidth="1"/>
    <col min="3321" max="3321" width="32.42578125" customWidth="1"/>
    <col min="3322" max="3322" width="13.5703125" customWidth="1"/>
    <col min="3323" max="3323" width="12.7109375" customWidth="1"/>
    <col min="3324" max="3324" width="7.28515625" customWidth="1"/>
    <col min="3325" max="3325" width="23.5703125" customWidth="1"/>
    <col min="3326" max="3326" width="26" customWidth="1"/>
    <col min="3575" max="3575" width="25.85546875" customWidth="1"/>
    <col min="3576" max="3576" width="11.85546875" customWidth="1"/>
    <col min="3577" max="3577" width="32.42578125" customWidth="1"/>
    <col min="3578" max="3578" width="13.5703125" customWidth="1"/>
    <col min="3579" max="3579" width="12.7109375" customWidth="1"/>
    <col min="3580" max="3580" width="7.28515625" customWidth="1"/>
    <col min="3581" max="3581" width="23.5703125" customWidth="1"/>
    <col min="3582" max="3582" width="26" customWidth="1"/>
    <col min="3831" max="3831" width="25.85546875" customWidth="1"/>
    <col min="3832" max="3832" width="11.85546875" customWidth="1"/>
    <col min="3833" max="3833" width="32.42578125" customWidth="1"/>
    <col min="3834" max="3834" width="13.5703125" customWidth="1"/>
    <col min="3835" max="3835" width="12.7109375" customWidth="1"/>
    <col min="3836" max="3836" width="7.28515625" customWidth="1"/>
    <col min="3837" max="3837" width="23.5703125" customWidth="1"/>
    <col min="3838" max="3838" width="26" customWidth="1"/>
    <col min="4087" max="4087" width="25.85546875" customWidth="1"/>
    <col min="4088" max="4088" width="11.85546875" customWidth="1"/>
    <col min="4089" max="4089" width="32.42578125" customWidth="1"/>
    <col min="4090" max="4090" width="13.5703125" customWidth="1"/>
    <col min="4091" max="4091" width="12.7109375" customWidth="1"/>
    <col min="4092" max="4092" width="7.28515625" customWidth="1"/>
    <col min="4093" max="4093" width="23.5703125" customWidth="1"/>
    <col min="4094" max="4094" width="26" customWidth="1"/>
    <col min="4343" max="4343" width="25.85546875" customWidth="1"/>
    <col min="4344" max="4344" width="11.85546875" customWidth="1"/>
    <col min="4345" max="4345" width="32.42578125" customWidth="1"/>
    <col min="4346" max="4346" width="13.5703125" customWidth="1"/>
    <col min="4347" max="4347" width="12.7109375" customWidth="1"/>
    <col min="4348" max="4348" width="7.28515625" customWidth="1"/>
    <col min="4349" max="4349" width="23.5703125" customWidth="1"/>
    <col min="4350" max="4350" width="26" customWidth="1"/>
    <col min="4599" max="4599" width="25.85546875" customWidth="1"/>
    <col min="4600" max="4600" width="11.85546875" customWidth="1"/>
    <col min="4601" max="4601" width="32.42578125" customWidth="1"/>
    <col min="4602" max="4602" width="13.5703125" customWidth="1"/>
    <col min="4603" max="4603" width="12.7109375" customWidth="1"/>
    <col min="4604" max="4604" width="7.28515625" customWidth="1"/>
    <col min="4605" max="4605" width="23.5703125" customWidth="1"/>
    <col min="4606" max="4606" width="26" customWidth="1"/>
    <col min="4855" max="4855" width="25.85546875" customWidth="1"/>
    <col min="4856" max="4856" width="11.85546875" customWidth="1"/>
    <col min="4857" max="4857" width="32.42578125" customWidth="1"/>
    <col min="4858" max="4858" width="13.5703125" customWidth="1"/>
    <col min="4859" max="4859" width="12.7109375" customWidth="1"/>
    <col min="4860" max="4860" width="7.28515625" customWidth="1"/>
    <col min="4861" max="4861" width="23.5703125" customWidth="1"/>
    <col min="4862" max="4862" width="26" customWidth="1"/>
    <col min="5111" max="5111" width="25.85546875" customWidth="1"/>
    <col min="5112" max="5112" width="11.85546875" customWidth="1"/>
    <col min="5113" max="5113" width="32.42578125" customWidth="1"/>
    <col min="5114" max="5114" width="13.5703125" customWidth="1"/>
    <col min="5115" max="5115" width="12.7109375" customWidth="1"/>
    <col min="5116" max="5116" width="7.28515625" customWidth="1"/>
    <col min="5117" max="5117" width="23.5703125" customWidth="1"/>
    <col min="5118" max="5118" width="26" customWidth="1"/>
    <col min="5367" max="5367" width="25.85546875" customWidth="1"/>
    <col min="5368" max="5368" width="11.85546875" customWidth="1"/>
    <col min="5369" max="5369" width="32.42578125" customWidth="1"/>
    <col min="5370" max="5370" width="13.5703125" customWidth="1"/>
    <col min="5371" max="5371" width="12.7109375" customWidth="1"/>
    <col min="5372" max="5372" width="7.28515625" customWidth="1"/>
    <col min="5373" max="5373" width="23.5703125" customWidth="1"/>
    <col min="5374" max="5374" width="26" customWidth="1"/>
    <col min="5623" max="5623" width="25.85546875" customWidth="1"/>
    <col min="5624" max="5624" width="11.85546875" customWidth="1"/>
    <col min="5625" max="5625" width="32.42578125" customWidth="1"/>
    <col min="5626" max="5626" width="13.5703125" customWidth="1"/>
    <col min="5627" max="5627" width="12.7109375" customWidth="1"/>
    <col min="5628" max="5628" width="7.28515625" customWidth="1"/>
    <col min="5629" max="5629" width="23.5703125" customWidth="1"/>
    <col min="5630" max="5630" width="26" customWidth="1"/>
    <col min="5879" max="5879" width="25.85546875" customWidth="1"/>
    <col min="5880" max="5880" width="11.85546875" customWidth="1"/>
    <col min="5881" max="5881" width="32.42578125" customWidth="1"/>
    <col min="5882" max="5882" width="13.5703125" customWidth="1"/>
    <col min="5883" max="5883" width="12.7109375" customWidth="1"/>
    <col min="5884" max="5884" width="7.28515625" customWidth="1"/>
    <col min="5885" max="5885" width="23.5703125" customWidth="1"/>
    <col min="5886" max="5886" width="26" customWidth="1"/>
    <col min="6135" max="6135" width="25.85546875" customWidth="1"/>
    <col min="6136" max="6136" width="11.85546875" customWidth="1"/>
    <col min="6137" max="6137" width="32.42578125" customWidth="1"/>
    <col min="6138" max="6138" width="13.5703125" customWidth="1"/>
    <col min="6139" max="6139" width="12.7109375" customWidth="1"/>
    <col min="6140" max="6140" width="7.28515625" customWidth="1"/>
    <col min="6141" max="6141" width="23.5703125" customWidth="1"/>
    <col min="6142" max="6142" width="26" customWidth="1"/>
    <col min="6391" max="6391" width="25.85546875" customWidth="1"/>
    <col min="6392" max="6392" width="11.85546875" customWidth="1"/>
    <col min="6393" max="6393" width="32.42578125" customWidth="1"/>
    <col min="6394" max="6394" width="13.5703125" customWidth="1"/>
    <col min="6395" max="6395" width="12.7109375" customWidth="1"/>
    <col min="6396" max="6396" width="7.28515625" customWidth="1"/>
    <col min="6397" max="6397" width="23.5703125" customWidth="1"/>
    <col min="6398" max="6398" width="26" customWidth="1"/>
    <col min="6647" max="6647" width="25.85546875" customWidth="1"/>
    <col min="6648" max="6648" width="11.85546875" customWidth="1"/>
    <col min="6649" max="6649" width="32.42578125" customWidth="1"/>
    <col min="6650" max="6650" width="13.5703125" customWidth="1"/>
    <col min="6651" max="6651" width="12.7109375" customWidth="1"/>
    <col min="6652" max="6652" width="7.28515625" customWidth="1"/>
    <col min="6653" max="6653" width="23.5703125" customWidth="1"/>
    <col min="6654" max="6654" width="26" customWidth="1"/>
    <col min="6903" max="6903" width="25.85546875" customWidth="1"/>
    <col min="6904" max="6904" width="11.85546875" customWidth="1"/>
    <col min="6905" max="6905" width="32.42578125" customWidth="1"/>
    <col min="6906" max="6906" width="13.5703125" customWidth="1"/>
    <col min="6907" max="6907" width="12.7109375" customWidth="1"/>
    <col min="6908" max="6908" width="7.28515625" customWidth="1"/>
    <col min="6909" max="6909" width="23.5703125" customWidth="1"/>
    <col min="6910" max="6910" width="26" customWidth="1"/>
    <col min="7159" max="7159" width="25.85546875" customWidth="1"/>
    <col min="7160" max="7160" width="11.85546875" customWidth="1"/>
    <col min="7161" max="7161" width="32.42578125" customWidth="1"/>
    <col min="7162" max="7162" width="13.5703125" customWidth="1"/>
    <col min="7163" max="7163" width="12.7109375" customWidth="1"/>
    <col min="7164" max="7164" width="7.28515625" customWidth="1"/>
    <col min="7165" max="7165" width="23.5703125" customWidth="1"/>
    <col min="7166" max="7166" width="26" customWidth="1"/>
    <col min="7415" max="7415" width="25.85546875" customWidth="1"/>
    <col min="7416" max="7416" width="11.85546875" customWidth="1"/>
    <col min="7417" max="7417" width="32.42578125" customWidth="1"/>
    <col min="7418" max="7418" width="13.5703125" customWidth="1"/>
    <col min="7419" max="7419" width="12.7109375" customWidth="1"/>
    <col min="7420" max="7420" width="7.28515625" customWidth="1"/>
    <col min="7421" max="7421" width="23.5703125" customWidth="1"/>
    <col min="7422" max="7422" width="26" customWidth="1"/>
    <col min="7671" max="7671" width="25.85546875" customWidth="1"/>
    <col min="7672" max="7672" width="11.85546875" customWidth="1"/>
    <col min="7673" max="7673" width="32.42578125" customWidth="1"/>
    <col min="7674" max="7674" width="13.5703125" customWidth="1"/>
    <col min="7675" max="7675" width="12.7109375" customWidth="1"/>
    <col min="7676" max="7676" width="7.28515625" customWidth="1"/>
    <col min="7677" max="7677" width="23.5703125" customWidth="1"/>
    <col min="7678" max="7678" width="26" customWidth="1"/>
    <col min="7927" max="7927" width="25.85546875" customWidth="1"/>
    <col min="7928" max="7928" width="11.85546875" customWidth="1"/>
    <col min="7929" max="7929" width="32.42578125" customWidth="1"/>
    <col min="7930" max="7930" width="13.5703125" customWidth="1"/>
    <col min="7931" max="7931" width="12.7109375" customWidth="1"/>
    <col min="7932" max="7932" width="7.28515625" customWidth="1"/>
    <col min="7933" max="7933" width="23.5703125" customWidth="1"/>
    <col min="7934" max="7934" width="26" customWidth="1"/>
    <col min="8183" max="8183" width="25.85546875" customWidth="1"/>
    <col min="8184" max="8184" width="11.85546875" customWidth="1"/>
    <col min="8185" max="8185" width="32.42578125" customWidth="1"/>
    <col min="8186" max="8186" width="13.5703125" customWidth="1"/>
    <col min="8187" max="8187" width="12.7109375" customWidth="1"/>
    <col min="8188" max="8188" width="7.28515625" customWidth="1"/>
    <col min="8189" max="8189" width="23.5703125" customWidth="1"/>
    <col min="8190" max="8190" width="26" customWidth="1"/>
    <col min="8439" max="8439" width="25.85546875" customWidth="1"/>
    <col min="8440" max="8440" width="11.85546875" customWidth="1"/>
    <col min="8441" max="8441" width="32.42578125" customWidth="1"/>
    <col min="8442" max="8442" width="13.5703125" customWidth="1"/>
    <col min="8443" max="8443" width="12.7109375" customWidth="1"/>
    <col min="8444" max="8444" width="7.28515625" customWidth="1"/>
    <col min="8445" max="8445" width="23.5703125" customWidth="1"/>
    <col min="8446" max="8446" width="26" customWidth="1"/>
    <col min="8695" max="8695" width="25.85546875" customWidth="1"/>
    <col min="8696" max="8696" width="11.85546875" customWidth="1"/>
    <col min="8697" max="8697" width="32.42578125" customWidth="1"/>
    <col min="8698" max="8698" width="13.5703125" customWidth="1"/>
    <col min="8699" max="8699" width="12.7109375" customWidth="1"/>
    <col min="8700" max="8700" width="7.28515625" customWidth="1"/>
    <col min="8701" max="8701" width="23.5703125" customWidth="1"/>
    <col min="8702" max="8702" width="26" customWidth="1"/>
    <col min="8951" max="8951" width="25.85546875" customWidth="1"/>
    <col min="8952" max="8952" width="11.85546875" customWidth="1"/>
    <col min="8953" max="8953" width="32.42578125" customWidth="1"/>
    <col min="8954" max="8954" width="13.5703125" customWidth="1"/>
    <col min="8955" max="8955" width="12.7109375" customWidth="1"/>
    <col min="8956" max="8956" width="7.28515625" customWidth="1"/>
    <col min="8957" max="8957" width="23.5703125" customWidth="1"/>
    <col min="8958" max="8958" width="26" customWidth="1"/>
    <col min="9207" max="9207" width="25.85546875" customWidth="1"/>
    <col min="9208" max="9208" width="11.85546875" customWidth="1"/>
    <col min="9209" max="9209" width="32.42578125" customWidth="1"/>
    <col min="9210" max="9210" width="13.5703125" customWidth="1"/>
    <col min="9211" max="9211" width="12.7109375" customWidth="1"/>
    <col min="9212" max="9212" width="7.28515625" customWidth="1"/>
    <col min="9213" max="9213" width="23.5703125" customWidth="1"/>
    <col min="9214" max="9214" width="26" customWidth="1"/>
    <col min="9463" max="9463" width="25.85546875" customWidth="1"/>
    <col min="9464" max="9464" width="11.85546875" customWidth="1"/>
    <col min="9465" max="9465" width="32.42578125" customWidth="1"/>
    <col min="9466" max="9466" width="13.5703125" customWidth="1"/>
    <col min="9467" max="9467" width="12.7109375" customWidth="1"/>
    <col min="9468" max="9468" width="7.28515625" customWidth="1"/>
    <col min="9469" max="9469" width="23.5703125" customWidth="1"/>
    <col min="9470" max="9470" width="26" customWidth="1"/>
    <col min="9719" max="9719" width="25.85546875" customWidth="1"/>
    <col min="9720" max="9720" width="11.85546875" customWidth="1"/>
    <col min="9721" max="9721" width="32.42578125" customWidth="1"/>
    <col min="9722" max="9722" width="13.5703125" customWidth="1"/>
    <col min="9723" max="9723" width="12.7109375" customWidth="1"/>
    <col min="9724" max="9724" width="7.28515625" customWidth="1"/>
    <col min="9725" max="9725" width="23.5703125" customWidth="1"/>
    <col min="9726" max="9726" width="26" customWidth="1"/>
    <col min="9975" max="9975" width="25.85546875" customWidth="1"/>
    <col min="9976" max="9976" width="11.85546875" customWidth="1"/>
    <col min="9977" max="9977" width="32.42578125" customWidth="1"/>
    <col min="9978" max="9978" width="13.5703125" customWidth="1"/>
    <col min="9979" max="9979" width="12.7109375" customWidth="1"/>
    <col min="9980" max="9980" width="7.28515625" customWidth="1"/>
    <col min="9981" max="9981" width="23.5703125" customWidth="1"/>
    <col min="9982" max="9982" width="26" customWidth="1"/>
    <col min="10231" max="10231" width="25.85546875" customWidth="1"/>
    <col min="10232" max="10232" width="11.85546875" customWidth="1"/>
    <col min="10233" max="10233" width="32.42578125" customWidth="1"/>
    <col min="10234" max="10234" width="13.5703125" customWidth="1"/>
    <col min="10235" max="10235" width="12.7109375" customWidth="1"/>
    <col min="10236" max="10236" width="7.28515625" customWidth="1"/>
    <col min="10237" max="10237" width="23.5703125" customWidth="1"/>
    <col min="10238" max="10238" width="26" customWidth="1"/>
    <col min="10487" max="10487" width="25.85546875" customWidth="1"/>
    <col min="10488" max="10488" width="11.85546875" customWidth="1"/>
    <col min="10489" max="10489" width="32.42578125" customWidth="1"/>
    <col min="10490" max="10490" width="13.5703125" customWidth="1"/>
    <col min="10491" max="10491" width="12.7109375" customWidth="1"/>
    <col min="10492" max="10492" width="7.28515625" customWidth="1"/>
    <col min="10493" max="10493" width="23.5703125" customWidth="1"/>
    <col min="10494" max="10494" width="26" customWidth="1"/>
    <col min="10743" max="10743" width="25.85546875" customWidth="1"/>
    <col min="10744" max="10744" width="11.85546875" customWidth="1"/>
    <col min="10745" max="10745" width="32.42578125" customWidth="1"/>
    <col min="10746" max="10746" width="13.5703125" customWidth="1"/>
    <col min="10747" max="10747" width="12.7109375" customWidth="1"/>
    <col min="10748" max="10748" width="7.28515625" customWidth="1"/>
    <col min="10749" max="10749" width="23.5703125" customWidth="1"/>
    <col min="10750" max="10750" width="26" customWidth="1"/>
    <col min="10999" max="10999" width="25.85546875" customWidth="1"/>
    <col min="11000" max="11000" width="11.85546875" customWidth="1"/>
    <col min="11001" max="11001" width="32.42578125" customWidth="1"/>
    <col min="11002" max="11002" width="13.5703125" customWidth="1"/>
    <col min="11003" max="11003" width="12.7109375" customWidth="1"/>
    <col min="11004" max="11004" width="7.28515625" customWidth="1"/>
    <col min="11005" max="11005" width="23.5703125" customWidth="1"/>
    <col min="11006" max="11006" width="26" customWidth="1"/>
    <col min="11255" max="11255" width="25.85546875" customWidth="1"/>
    <col min="11256" max="11256" width="11.85546875" customWidth="1"/>
    <col min="11257" max="11257" width="32.42578125" customWidth="1"/>
    <col min="11258" max="11258" width="13.5703125" customWidth="1"/>
    <col min="11259" max="11259" width="12.7109375" customWidth="1"/>
    <col min="11260" max="11260" width="7.28515625" customWidth="1"/>
    <col min="11261" max="11261" width="23.5703125" customWidth="1"/>
    <col min="11262" max="11262" width="26" customWidth="1"/>
    <col min="11511" max="11511" width="25.85546875" customWidth="1"/>
    <col min="11512" max="11512" width="11.85546875" customWidth="1"/>
    <col min="11513" max="11513" width="32.42578125" customWidth="1"/>
    <col min="11514" max="11514" width="13.5703125" customWidth="1"/>
    <col min="11515" max="11515" width="12.7109375" customWidth="1"/>
    <col min="11516" max="11516" width="7.28515625" customWidth="1"/>
    <col min="11517" max="11517" width="23.5703125" customWidth="1"/>
    <col min="11518" max="11518" width="26" customWidth="1"/>
    <col min="11767" max="11767" width="25.85546875" customWidth="1"/>
    <col min="11768" max="11768" width="11.85546875" customWidth="1"/>
    <col min="11769" max="11769" width="32.42578125" customWidth="1"/>
    <col min="11770" max="11770" width="13.5703125" customWidth="1"/>
    <col min="11771" max="11771" width="12.7109375" customWidth="1"/>
    <col min="11772" max="11772" width="7.28515625" customWidth="1"/>
    <col min="11773" max="11773" width="23.5703125" customWidth="1"/>
    <col min="11774" max="11774" width="26" customWidth="1"/>
    <col min="12023" max="12023" width="25.85546875" customWidth="1"/>
    <col min="12024" max="12024" width="11.85546875" customWidth="1"/>
    <col min="12025" max="12025" width="32.42578125" customWidth="1"/>
    <col min="12026" max="12026" width="13.5703125" customWidth="1"/>
    <col min="12027" max="12027" width="12.7109375" customWidth="1"/>
    <col min="12028" max="12028" width="7.28515625" customWidth="1"/>
    <col min="12029" max="12029" width="23.5703125" customWidth="1"/>
    <col min="12030" max="12030" width="26" customWidth="1"/>
    <col min="12279" max="12279" width="25.85546875" customWidth="1"/>
    <col min="12280" max="12280" width="11.85546875" customWidth="1"/>
    <col min="12281" max="12281" width="32.42578125" customWidth="1"/>
    <col min="12282" max="12282" width="13.5703125" customWidth="1"/>
    <col min="12283" max="12283" width="12.7109375" customWidth="1"/>
    <col min="12284" max="12284" width="7.28515625" customWidth="1"/>
    <col min="12285" max="12285" width="23.5703125" customWidth="1"/>
    <col min="12286" max="12286" width="26" customWidth="1"/>
    <col min="12535" max="12535" width="25.85546875" customWidth="1"/>
    <col min="12536" max="12536" width="11.85546875" customWidth="1"/>
    <col min="12537" max="12537" width="32.42578125" customWidth="1"/>
    <col min="12538" max="12538" width="13.5703125" customWidth="1"/>
    <col min="12539" max="12539" width="12.7109375" customWidth="1"/>
    <col min="12540" max="12540" width="7.28515625" customWidth="1"/>
    <col min="12541" max="12541" width="23.5703125" customWidth="1"/>
    <col min="12542" max="12542" width="26" customWidth="1"/>
    <col min="12791" max="12791" width="25.85546875" customWidth="1"/>
    <col min="12792" max="12792" width="11.85546875" customWidth="1"/>
    <col min="12793" max="12793" width="32.42578125" customWidth="1"/>
    <col min="12794" max="12794" width="13.5703125" customWidth="1"/>
    <col min="12795" max="12795" width="12.7109375" customWidth="1"/>
    <col min="12796" max="12796" width="7.28515625" customWidth="1"/>
    <col min="12797" max="12797" width="23.5703125" customWidth="1"/>
    <col min="12798" max="12798" width="26" customWidth="1"/>
    <col min="13047" max="13047" width="25.85546875" customWidth="1"/>
    <col min="13048" max="13048" width="11.85546875" customWidth="1"/>
    <col min="13049" max="13049" width="32.42578125" customWidth="1"/>
    <col min="13050" max="13050" width="13.5703125" customWidth="1"/>
    <col min="13051" max="13051" width="12.7109375" customWidth="1"/>
    <col min="13052" max="13052" width="7.28515625" customWidth="1"/>
    <col min="13053" max="13053" width="23.5703125" customWidth="1"/>
    <col min="13054" max="13054" width="26" customWidth="1"/>
    <col min="13303" max="13303" width="25.85546875" customWidth="1"/>
    <col min="13304" max="13304" width="11.85546875" customWidth="1"/>
    <col min="13305" max="13305" width="32.42578125" customWidth="1"/>
    <col min="13306" max="13306" width="13.5703125" customWidth="1"/>
    <col min="13307" max="13307" width="12.7109375" customWidth="1"/>
    <col min="13308" max="13308" width="7.28515625" customWidth="1"/>
    <col min="13309" max="13309" width="23.5703125" customWidth="1"/>
    <col min="13310" max="13310" width="26" customWidth="1"/>
    <col min="13559" max="13559" width="25.85546875" customWidth="1"/>
    <col min="13560" max="13560" width="11.85546875" customWidth="1"/>
    <col min="13561" max="13561" width="32.42578125" customWidth="1"/>
    <col min="13562" max="13562" width="13.5703125" customWidth="1"/>
    <col min="13563" max="13563" width="12.7109375" customWidth="1"/>
    <col min="13564" max="13564" width="7.28515625" customWidth="1"/>
    <col min="13565" max="13565" width="23.5703125" customWidth="1"/>
    <col min="13566" max="13566" width="26" customWidth="1"/>
    <col min="13815" max="13815" width="25.85546875" customWidth="1"/>
    <col min="13816" max="13816" width="11.85546875" customWidth="1"/>
    <col min="13817" max="13817" width="32.42578125" customWidth="1"/>
    <col min="13818" max="13818" width="13.5703125" customWidth="1"/>
    <col min="13819" max="13819" width="12.7109375" customWidth="1"/>
    <col min="13820" max="13820" width="7.28515625" customWidth="1"/>
    <col min="13821" max="13821" width="23.5703125" customWidth="1"/>
    <col min="13822" max="13822" width="26" customWidth="1"/>
    <col min="14071" max="14071" width="25.85546875" customWidth="1"/>
    <col min="14072" max="14072" width="11.85546875" customWidth="1"/>
    <col min="14073" max="14073" width="32.42578125" customWidth="1"/>
    <col min="14074" max="14074" width="13.5703125" customWidth="1"/>
    <col min="14075" max="14075" width="12.7109375" customWidth="1"/>
    <col min="14076" max="14076" width="7.28515625" customWidth="1"/>
    <col min="14077" max="14077" width="23.5703125" customWidth="1"/>
    <col min="14078" max="14078" width="26" customWidth="1"/>
    <col min="14327" max="14327" width="25.85546875" customWidth="1"/>
    <col min="14328" max="14328" width="11.85546875" customWidth="1"/>
    <col min="14329" max="14329" width="32.42578125" customWidth="1"/>
    <col min="14330" max="14330" width="13.5703125" customWidth="1"/>
    <col min="14331" max="14331" width="12.7109375" customWidth="1"/>
    <col min="14332" max="14332" width="7.28515625" customWidth="1"/>
    <col min="14333" max="14333" width="23.5703125" customWidth="1"/>
    <col min="14334" max="14334" width="26" customWidth="1"/>
    <col min="14583" max="14583" width="25.85546875" customWidth="1"/>
    <col min="14584" max="14584" width="11.85546875" customWidth="1"/>
    <col min="14585" max="14585" width="32.42578125" customWidth="1"/>
    <col min="14586" max="14586" width="13.5703125" customWidth="1"/>
    <col min="14587" max="14587" width="12.7109375" customWidth="1"/>
    <col min="14588" max="14588" width="7.28515625" customWidth="1"/>
    <col min="14589" max="14589" width="23.5703125" customWidth="1"/>
    <col min="14590" max="14590" width="26" customWidth="1"/>
    <col min="14839" max="14839" width="25.85546875" customWidth="1"/>
    <col min="14840" max="14840" width="11.85546875" customWidth="1"/>
    <col min="14841" max="14841" width="32.42578125" customWidth="1"/>
    <col min="14842" max="14842" width="13.5703125" customWidth="1"/>
    <col min="14843" max="14843" width="12.7109375" customWidth="1"/>
    <col min="14844" max="14844" width="7.28515625" customWidth="1"/>
    <col min="14845" max="14845" width="23.5703125" customWidth="1"/>
    <col min="14846" max="14846" width="26" customWidth="1"/>
    <col min="15095" max="15095" width="25.85546875" customWidth="1"/>
    <col min="15096" max="15096" width="11.85546875" customWidth="1"/>
    <col min="15097" max="15097" width="32.42578125" customWidth="1"/>
    <col min="15098" max="15098" width="13.5703125" customWidth="1"/>
    <col min="15099" max="15099" width="12.7109375" customWidth="1"/>
    <col min="15100" max="15100" width="7.28515625" customWidth="1"/>
    <col min="15101" max="15101" width="23.5703125" customWidth="1"/>
    <col min="15102" max="15102" width="26" customWidth="1"/>
    <col min="15351" max="15351" width="25.85546875" customWidth="1"/>
    <col min="15352" max="15352" width="11.85546875" customWidth="1"/>
    <col min="15353" max="15353" width="32.42578125" customWidth="1"/>
    <col min="15354" max="15354" width="13.5703125" customWidth="1"/>
    <col min="15355" max="15355" width="12.7109375" customWidth="1"/>
    <col min="15356" max="15356" width="7.28515625" customWidth="1"/>
    <col min="15357" max="15357" width="23.5703125" customWidth="1"/>
    <col min="15358" max="15358" width="26" customWidth="1"/>
    <col min="15607" max="15607" width="25.85546875" customWidth="1"/>
    <col min="15608" max="15608" width="11.85546875" customWidth="1"/>
    <col min="15609" max="15609" width="32.42578125" customWidth="1"/>
    <col min="15610" max="15610" width="13.5703125" customWidth="1"/>
    <col min="15611" max="15611" width="12.7109375" customWidth="1"/>
    <col min="15612" max="15612" width="7.28515625" customWidth="1"/>
    <col min="15613" max="15613" width="23.5703125" customWidth="1"/>
    <col min="15614" max="15614" width="26" customWidth="1"/>
    <col min="15863" max="15863" width="25.85546875" customWidth="1"/>
    <col min="15864" max="15864" width="11.85546875" customWidth="1"/>
    <col min="15865" max="15865" width="32.42578125" customWidth="1"/>
    <col min="15866" max="15866" width="13.5703125" customWidth="1"/>
    <col min="15867" max="15867" width="12.7109375" customWidth="1"/>
    <col min="15868" max="15868" width="7.28515625" customWidth="1"/>
    <col min="15869" max="15869" width="23.5703125" customWidth="1"/>
    <col min="15870" max="15870" width="26" customWidth="1"/>
    <col min="16119" max="16119" width="25.85546875" customWidth="1"/>
    <col min="16120" max="16120" width="11.85546875" customWidth="1"/>
    <col min="16121" max="16121" width="32.42578125" customWidth="1"/>
    <col min="16122" max="16122" width="13.5703125" customWidth="1"/>
    <col min="16123" max="16123" width="12.7109375" customWidth="1"/>
    <col min="16124" max="16124" width="7.28515625" customWidth="1"/>
    <col min="16125" max="16125" width="23.5703125" customWidth="1"/>
    <col min="16126" max="16126" width="26" customWidth="1"/>
  </cols>
  <sheetData>
    <row r="1" spans="1:7" ht="27" customHeight="1" x14ac:dyDescent="0.25">
      <c r="A1" s="29"/>
      <c r="B1" s="22" t="s">
        <v>68</v>
      </c>
      <c r="C1" s="22" t="s">
        <v>69</v>
      </c>
      <c r="D1" s="22"/>
      <c r="E1" s="100" t="s">
        <v>70</v>
      </c>
      <c r="F1" s="33" t="s">
        <v>71</v>
      </c>
      <c r="G1" s="34"/>
    </row>
    <row r="2" spans="1:7" ht="24.75" customHeight="1" x14ac:dyDescent="0.25">
      <c r="A2" s="49" t="s">
        <v>73</v>
      </c>
      <c r="B2" s="26">
        <v>668</v>
      </c>
      <c r="C2" s="25" t="s">
        <v>104</v>
      </c>
      <c r="D2" s="54" t="s">
        <v>114</v>
      </c>
      <c r="E2" s="101">
        <v>13426.02</v>
      </c>
      <c r="F2" s="46">
        <v>39114</v>
      </c>
      <c r="G2" s="35" t="s">
        <v>88</v>
      </c>
    </row>
    <row r="3" spans="1:7" ht="23.25" customHeight="1" x14ac:dyDescent="0.25">
      <c r="A3" s="49" t="s">
        <v>73</v>
      </c>
      <c r="B3" s="26">
        <v>124</v>
      </c>
      <c r="C3" s="48" t="s">
        <v>155</v>
      </c>
      <c r="D3" s="54" t="s">
        <v>156</v>
      </c>
      <c r="E3" s="101">
        <v>14007.24</v>
      </c>
      <c r="F3" s="46">
        <v>39114</v>
      </c>
      <c r="G3" s="35" t="s">
        <v>88</v>
      </c>
    </row>
    <row r="4" spans="1:7" ht="23.25" customHeight="1" x14ac:dyDescent="0.25">
      <c r="A4" s="49" t="s">
        <v>79</v>
      </c>
      <c r="B4" s="26">
        <v>31</v>
      </c>
      <c r="C4" s="25" t="s">
        <v>201</v>
      </c>
      <c r="D4" s="54" t="s">
        <v>200</v>
      </c>
      <c r="E4" s="102">
        <v>11187.14</v>
      </c>
      <c r="F4" s="46">
        <v>39114</v>
      </c>
      <c r="G4" s="35" t="s">
        <v>88</v>
      </c>
    </row>
    <row r="5" spans="1:7" ht="23.25" customHeight="1" x14ac:dyDescent="0.25">
      <c r="A5" s="49" t="s">
        <v>79</v>
      </c>
      <c r="B5" s="26">
        <v>25</v>
      </c>
      <c r="C5" s="25" t="s">
        <v>201</v>
      </c>
      <c r="D5" s="54" t="s">
        <v>200</v>
      </c>
      <c r="E5" s="102">
        <v>1316.23</v>
      </c>
      <c r="F5" s="46">
        <v>39114</v>
      </c>
      <c r="G5" s="35" t="s">
        <v>88</v>
      </c>
    </row>
    <row r="6" spans="1:7" ht="23.25" customHeight="1" x14ac:dyDescent="0.25">
      <c r="A6" s="49" t="s">
        <v>80</v>
      </c>
      <c r="B6" s="26">
        <v>5602</v>
      </c>
      <c r="C6" s="48" t="s">
        <v>81</v>
      </c>
      <c r="D6" s="55" t="s">
        <v>115</v>
      </c>
      <c r="E6" s="102">
        <v>5230.55</v>
      </c>
      <c r="F6" s="46">
        <v>39114</v>
      </c>
      <c r="G6" s="35" t="s">
        <v>88</v>
      </c>
    </row>
    <row r="7" spans="1:7" ht="23.25" customHeight="1" x14ac:dyDescent="0.25">
      <c r="A7" s="49" t="s">
        <v>80</v>
      </c>
      <c r="B7" s="26">
        <v>5604</v>
      </c>
      <c r="C7" s="48" t="s">
        <v>81</v>
      </c>
      <c r="D7" s="55" t="s">
        <v>115</v>
      </c>
      <c r="E7" s="102">
        <v>221.8</v>
      </c>
      <c r="F7" s="46">
        <v>39114</v>
      </c>
      <c r="G7" s="35" t="s">
        <v>88</v>
      </c>
    </row>
    <row r="8" spans="1:7" ht="23.25" customHeight="1" x14ac:dyDescent="0.25">
      <c r="A8" s="27" t="s">
        <v>84</v>
      </c>
      <c r="B8" s="26">
        <v>213</v>
      </c>
      <c r="C8" s="48" t="s">
        <v>154</v>
      </c>
      <c r="D8" s="55" t="s">
        <v>147</v>
      </c>
      <c r="E8" s="101">
        <v>7661.02</v>
      </c>
      <c r="F8" s="46">
        <v>39117</v>
      </c>
      <c r="G8" s="35" t="s">
        <v>88</v>
      </c>
    </row>
    <row r="9" spans="1:7" ht="27" customHeight="1" x14ac:dyDescent="0.25">
      <c r="A9" s="27" t="s">
        <v>84</v>
      </c>
      <c r="B9" s="26">
        <v>215</v>
      </c>
      <c r="C9" s="48" t="s">
        <v>154</v>
      </c>
      <c r="D9" s="55" t="s">
        <v>147</v>
      </c>
      <c r="E9" s="101">
        <v>1640.31</v>
      </c>
      <c r="F9" s="46">
        <v>39117</v>
      </c>
      <c r="G9" s="35" t="s">
        <v>88</v>
      </c>
    </row>
    <row r="10" spans="1:7" ht="23.25" customHeight="1" x14ac:dyDescent="0.25">
      <c r="A10" s="27" t="s">
        <v>94</v>
      </c>
      <c r="B10" s="26">
        <v>50</v>
      </c>
      <c r="C10" s="48" t="s">
        <v>186</v>
      </c>
      <c r="D10" s="55" t="s">
        <v>187</v>
      </c>
      <c r="E10" s="101">
        <v>10556.5</v>
      </c>
      <c r="F10" s="46">
        <v>39114</v>
      </c>
      <c r="G10" s="35" t="s">
        <v>88</v>
      </c>
    </row>
    <row r="11" spans="1:7" ht="24" customHeight="1" x14ac:dyDescent="0.25">
      <c r="A11" s="27" t="s">
        <v>128</v>
      </c>
      <c r="B11" s="26">
        <v>159</v>
      </c>
      <c r="C11" s="48" t="s">
        <v>130</v>
      </c>
      <c r="D11" s="55" t="s">
        <v>129</v>
      </c>
      <c r="E11" s="101">
        <v>2086.88</v>
      </c>
      <c r="F11" s="46">
        <v>39114</v>
      </c>
      <c r="G11" s="35" t="s">
        <v>88</v>
      </c>
    </row>
    <row r="12" spans="1:7" ht="24.75" customHeight="1" x14ac:dyDescent="0.25">
      <c r="A12" s="27" t="s">
        <v>108</v>
      </c>
      <c r="B12" s="26">
        <v>226</v>
      </c>
      <c r="C12" s="48" t="s">
        <v>180</v>
      </c>
      <c r="D12" s="55" t="s">
        <v>181</v>
      </c>
      <c r="E12" s="101">
        <v>5449.36</v>
      </c>
      <c r="F12" s="46">
        <v>39114</v>
      </c>
      <c r="G12" s="35" t="s">
        <v>88</v>
      </c>
    </row>
    <row r="13" spans="1:7" ht="21.75" customHeight="1" x14ac:dyDescent="0.25">
      <c r="A13" s="30"/>
      <c r="B13" s="36"/>
      <c r="C13" s="31"/>
      <c r="D13" s="56"/>
      <c r="E13" s="64">
        <f>SUM(E2:E12)</f>
        <v>72783.050000000017</v>
      </c>
      <c r="F13" s="37"/>
      <c r="G13" s="37"/>
    </row>
    <row r="14" spans="1:7" ht="25.5" customHeight="1" x14ac:dyDescent="0.25">
      <c r="A14" s="27" t="s">
        <v>83</v>
      </c>
      <c r="B14" s="26" t="s">
        <v>110</v>
      </c>
      <c r="C14" s="48" t="s">
        <v>124</v>
      </c>
      <c r="D14" s="55" t="s">
        <v>116</v>
      </c>
      <c r="E14" s="61">
        <v>861.24</v>
      </c>
      <c r="F14" s="26">
        <v>2269</v>
      </c>
      <c r="G14" s="35" t="s">
        <v>149</v>
      </c>
    </row>
    <row r="15" spans="1:7" ht="25.5" customHeight="1" x14ac:dyDescent="0.25">
      <c r="A15" s="27" t="s">
        <v>83</v>
      </c>
      <c r="B15" s="26" t="s">
        <v>110</v>
      </c>
      <c r="C15" s="48" t="s">
        <v>184</v>
      </c>
      <c r="D15" s="55" t="s">
        <v>185</v>
      </c>
      <c r="E15" s="61">
        <v>1138.06</v>
      </c>
      <c r="F15" s="26">
        <v>2268</v>
      </c>
      <c r="G15" s="35" t="s">
        <v>149</v>
      </c>
    </row>
    <row r="16" spans="1:7" ht="25.5" customHeight="1" x14ac:dyDescent="0.25">
      <c r="A16" s="27" t="s">
        <v>159</v>
      </c>
      <c r="B16" s="26">
        <v>14099</v>
      </c>
      <c r="C16" s="48" t="s">
        <v>175</v>
      </c>
      <c r="D16" s="55" t="s">
        <v>120</v>
      </c>
      <c r="E16" s="61">
        <v>2096.13</v>
      </c>
      <c r="F16" s="81">
        <v>2283</v>
      </c>
      <c r="G16" s="35" t="s">
        <v>149</v>
      </c>
    </row>
    <row r="17" spans="1:7" ht="25.5" customHeight="1" x14ac:dyDescent="0.25">
      <c r="A17" s="27" t="s">
        <v>159</v>
      </c>
      <c r="B17" s="26">
        <v>14078</v>
      </c>
      <c r="C17" s="48" t="s">
        <v>175</v>
      </c>
      <c r="D17" s="55" t="s">
        <v>120</v>
      </c>
      <c r="E17" s="61">
        <v>2096.13</v>
      </c>
      <c r="F17" s="81">
        <v>2284</v>
      </c>
      <c r="G17" s="35" t="s">
        <v>149</v>
      </c>
    </row>
    <row r="18" spans="1:7" ht="25.5" customHeight="1" x14ac:dyDescent="0.25">
      <c r="A18" s="27" t="s">
        <v>194</v>
      </c>
      <c r="B18" s="26">
        <v>20389</v>
      </c>
      <c r="C18" s="48" t="s">
        <v>195</v>
      </c>
      <c r="D18" s="55" t="s">
        <v>196</v>
      </c>
      <c r="E18" s="61">
        <v>133.55000000000001</v>
      </c>
      <c r="F18" s="81">
        <v>2281</v>
      </c>
      <c r="G18" s="35" t="s">
        <v>149</v>
      </c>
    </row>
    <row r="19" spans="1:7" ht="25.5" customHeight="1" x14ac:dyDescent="0.25">
      <c r="A19" s="27" t="s">
        <v>194</v>
      </c>
      <c r="B19" s="26">
        <v>20396</v>
      </c>
      <c r="C19" s="48" t="s">
        <v>195</v>
      </c>
      <c r="D19" s="55" t="s">
        <v>196</v>
      </c>
      <c r="E19" s="61">
        <v>133.55000000000001</v>
      </c>
      <c r="F19" s="81">
        <v>2275</v>
      </c>
      <c r="G19" s="35" t="s">
        <v>149</v>
      </c>
    </row>
    <row r="20" spans="1:7" ht="25.5" customHeight="1" x14ac:dyDescent="0.25">
      <c r="A20" s="27" t="s">
        <v>194</v>
      </c>
      <c r="B20" s="26">
        <v>20395</v>
      </c>
      <c r="C20" s="48" t="s">
        <v>195</v>
      </c>
      <c r="D20" s="55" t="s">
        <v>196</v>
      </c>
      <c r="E20" s="61">
        <v>133.55000000000001</v>
      </c>
      <c r="F20" s="81">
        <v>2276</v>
      </c>
      <c r="G20" s="35" t="s">
        <v>149</v>
      </c>
    </row>
    <row r="21" spans="1:7" ht="25.5" customHeight="1" x14ac:dyDescent="0.25">
      <c r="A21" s="27" t="s">
        <v>255</v>
      </c>
      <c r="B21" s="26">
        <v>377</v>
      </c>
      <c r="C21" s="48" t="s">
        <v>256</v>
      </c>
      <c r="D21" s="55" t="s">
        <v>257</v>
      </c>
      <c r="E21" s="61">
        <v>6503.23</v>
      </c>
      <c r="F21" s="81">
        <v>2257</v>
      </c>
      <c r="G21" s="35" t="s">
        <v>149</v>
      </c>
    </row>
    <row r="22" spans="1:7" ht="25.5" customHeight="1" x14ac:dyDescent="0.25">
      <c r="A22" s="27" t="s">
        <v>202</v>
      </c>
      <c r="B22" s="26">
        <v>128</v>
      </c>
      <c r="C22" s="48" t="s">
        <v>197</v>
      </c>
      <c r="D22" s="55" t="s">
        <v>198</v>
      </c>
      <c r="E22" s="61">
        <v>1523.03</v>
      </c>
      <c r="F22" s="81">
        <v>2277</v>
      </c>
      <c r="G22" s="35" t="s">
        <v>149</v>
      </c>
    </row>
    <row r="23" spans="1:7" ht="17.100000000000001" customHeight="1" x14ac:dyDescent="0.25">
      <c r="A23" s="42"/>
      <c r="B23" s="43"/>
      <c r="C23" s="44"/>
      <c r="D23" s="57"/>
      <c r="E23" s="65">
        <f>SUM(E14:E22)</f>
        <v>14618.470000000001</v>
      </c>
      <c r="F23" s="37"/>
      <c r="G23" s="45"/>
    </row>
    <row r="24" spans="1:7" ht="21" customHeight="1" x14ac:dyDescent="0.25">
      <c r="A24" s="27" t="s">
        <v>83</v>
      </c>
      <c r="B24" s="40" t="s">
        <v>75</v>
      </c>
      <c r="C24" s="48" t="s">
        <v>279</v>
      </c>
      <c r="D24" s="54"/>
      <c r="E24" s="61">
        <v>1041.18</v>
      </c>
      <c r="F24" s="26">
        <v>221</v>
      </c>
      <c r="G24" s="35" t="s">
        <v>89</v>
      </c>
    </row>
    <row r="25" spans="1:7" ht="21" customHeight="1" x14ac:dyDescent="0.25">
      <c r="A25" s="27" t="s">
        <v>83</v>
      </c>
      <c r="B25" s="40" t="s">
        <v>75</v>
      </c>
      <c r="C25" s="48" t="s">
        <v>279</v>
      </c>
      <c r="D25" s="54"/>
      <c r="E25" s="61">
        <v>956.5</v>
      </c>
      <c r="F25" s="26">
        <v>221</v>
      </c>
      <c r="G25" s="35" t="s">
        <v>89</v>
      </c>
    </row>
    <row r="26" spans="1:7" ht="21" customHeight="1" x14ac:dyDescent="0.25">
      <c r="A26" s="27" t="s">
        <v>83</v>
      </c>
      <c r="B26" s="40" t="s">
        <v>75</v>
      </c>
      <c r="C26" s="48" t="s">
        <v>279</v>
      </c>
      <c r="D26" s="54"/>
      <c r="E26" s="61">
        <v>969.6</v>
      </c>
      <c r="F26" s="26">
        <v>221</v>
      </c>
      <c r="G26" s="35" t="s">
        <v>89</v>
      </c>
    </row>
    <row r="27" spans="1:7" ht="21" customHeight="1" x14ac:dyDescent="0.25">
      <c r="A27" s="27" t="s">
        <v>83</v>
      </c>
      <c r="B27" s="40" t="s">
        <v>75</v>
      </c>
      <c r="C27" s="48" t="s">
        <v>279</v>
      </c>
      <c r="D27" s="54"/>
      <c r="E27" s="61">
        <v>1361.96</v>
      </c>
      <c r="F27" s="26">
        <v>221</v>
      </c>
      <c r="G27" s="35" t="s">
        <v>89</v>
      </c>
    </row>
    <row r="28" spans="1:7" ht="21" customHeight="1" x14ac:dyDescent="0.25">
      <c r="A28" s="27" t="s">
        <v>83</v>
      </c>
      <c r="B28" s="40" t="s">
        <v>75</v>
      </c>
      <c r="C28" s="48" t="s">
        <v>279</v>
      </c>
      <c r="D28" s="54"/>
      <c r="E28" s="61">
        <v>624.34</v>
      </c>
      <c r="F28" s="26">
        <v>221</v>
      </c>
      <c r="G28" s="35" t="s">
        <v>89</v>
      </c>
    </row>
    <row r="29" spans="1:7" ht="21" customHeight="1" x14ac:dyDescent="0.25">
      <c r="A29" s="27" t="s">
        <v>83</v>
      </c>
      <c r="B29" s="40" t="s">
        <v>75</v>
      </c>
      <c r="C29" s="48" t="s">
        <v>279</v>
      </c>
      <c r="D29" s="54"/>
      <c r="E29" s="61">
        <v>1235.1300000000001</v>
      </c>
      <c r="F29" s="26">
        <v>223</v>
      </c>
      <c r="G29" s="35" t="s">
        <v>89</v>
      </c>
    </row>
    <row r="30" spans="1:7" ht="21" customHeight="1" x14ac:dyDescent="0.25">
      <c r="A30" s="27" t="s">
        <v>83</v>
      </c>
      <c r="B30" s="26" t="s">
        <v>77</v>
      </c>
      <c r="C30" s="25" t="s">
        <v>78</v>
      </c>
      <c r="D30" s="54"/>
      <c r="E30" s="61">
        <v>479.88</v>
      </c>
      <c r="F30" s="81">
        <v>391571</v>
      </c>
      <c r="G30" s="35" t="s">
        <v>89</v>
      </c>
    </row>
    <row r="31" spans="1:7" ht="21" customHeight="1" x14ac:dyDescent="0.25">
      <c r="A31" s="27" t="s">
        <v>83</v>
      </c>
      <c r="B31" s="26" t="s">
        <v>76</v>
      </c>
      <c r="C31" s="48" t="s">
        <v>146</v>
      </c>
      <c r="D31" s="54"/>
      <c r="E31" s="61">
        <v>386.82</v>
      </c>
      <c r="F31" s="26">
        <v>391437</v>
      </c>
      <c r="G31" s="35" t="s">
        <v>89</v>
      </c>
    </row>
    <row r="32" spans="1:7" ht="23.25" customHeight="1" x14ac:dyDescent="0.25">
      <c r="A32" s="27" t="s">
        <v>83</v>
      </c>
      <c r="B32" s="77" t="s">
        <v>273</v>
      </c>
      <c r="C32" s="48" t="s">
        <v>172</v>
      </c>
      <c r="D32" s="54" t="s">
        <v>173</v>
      </c>
      <c r="E32" s="101">
        <v>2025</v>
      </c>
      <c r="F32" s="26">
        <v>2252</v>
      </c>
      <c r="G32" s="35" t="s">
        <v>89</v>
      </c>
    </row>
    <row r="33" spans="1:7" ht="23.25" customHeight="1" x14ac:dyDescent="0.25">
      <c r="A33" s="27" t="s">
        <v>83</v>
      </c>
      <c r="B33" s="77" t="s">
        <v>269</v>
      </c>
      <c r="C33" s="48" t="s">
        <v>172</v>
      </c>
      <c r="D33" s="54" t="s">
        <v>173</v>
      </c>
      <c r="E33" s="101">
        <v>766.8</v>
      </c>
      <c r="F33" s="26">
        <v>2253</v>
      </c>
      <c r="G33" s="35" t="s">
        <v>89</v>
      </c>
    </row>
    <row r="34" spans="1:7" ht="24.75" customHeight="1" x14ac:dyDescent="0.25">
      <c r="A34" s="27" t="s">
        <v>83</v>
      </c>
      <c r="B34" s="77" t="s">
        <v>171</v>
      </c>
      <c r="C34" s="48" t="s">
        <v>190</v>
      </c>
      <c r="D34" s="54" t="s">
        <v>191</v>
      </c>
      <c r="E34" s="61">
        <v>74.400000000000006</v>
      </c>
      <c r="F34" s="26">
        <v>2270</v>
      </c>
      <c r="G34" s="35" t="s">
        <v>89</v>
      </c>
    </row>
    <row r="35" spans="1:7" ht="21" customHeight="1" x14ac:dyDescent="0.25">
      <c r="A35" s="27" t="s">
        <v>83</v>
      </c>
      <c r="B35" s="77">
        <v>23401</v>
      </c>
      <c r="C35" s="48" t="s">
        <v>192</v>
      </c>
      <c r="D35" s="54" t="s">
        <v>193</v>
      </c>
      <c r="E35" s="61">
        <v>26.23</v>
      </c>
      <c r="F35" s="81">
        <v>391557</v>
      </c>
      <c r="G35" s="35" t="s">
        <v>89</v>
      </c>
    </row>
    <row r="36" spans="1:7" ht="21" customHeight="1" x14ac:dyDescent="0.25">
      <c r="A36" s="27" t="s">
        <v>83</v>
      </c>
      <c r="B36" s="77" t="s">
        <v>263</v>
      </c>
      <c r="C36" s="48" t="s">
        <v>172</v>
      </c>
      <c r="D36" s="54" t="s">
        <v>173</v>
      </c>
      <c r="E36" s="61">
        <f>613.44+443.04</f>
        <v>1056.48</v>
      </c>
      <c r="F36" s="81">
        <v>2288</v>
      </c>
      <c r="G36" s="35" t="s">
        <v>89</v>
      </c>
    </row>
    <row r="37" spans="1:7" ht="21" customHeight="1" x14ac:dyDescent="0.25">
      <c r="A37" s="27" t="s">
        <v>83</v>
      </c>
      <c r="B37" s="77" t="s">
        <v>264</v>
      </c>
      <c r="C37" s="48" t="s">
        <v>172</v>
      </c>
      <c r="D37" s="54" t="s">
        <v>173</v>
      </c>
      <c r="E37" s="61">
        <f>425+475+475</f>
        <v>1375</v>
      </c>
      <c r="F37" s="81">
        <v>2289</v>
      </c>
      <c r="G37" s="35" t="s">
        <v>89</v>
      </c>
    </row>
    <row r="38" spans="1:7" ht="21" customHeight="1" x14ac:dyDescent="0.25">
      <c r="A38" s="27" t="s">
        <v>85</v>
      </c>
      <c r="B38" s="40" t="s">
        <v>75</v>
      </c>
      <c r="C38" s="48" t="s">
        <v>279</v>
      </c>
      <c r="D38" s="54"/>
      <c r="E38" s="61">
        <f>1936.54-1450.58</f>
        <v>485.96000000000004</v>
      </c>
      <c r="F38" s="26">
        <v>221</v>
      </c>
      <c r="G38" s="35" t="s">
        <v>89</v>
      </c>
    </row>
    <row r="39" spans="1:7" ht="21" customHeight="1" x14ac:dyDescent="0.25">
      <c r="A39" s="27" t="s">
        <v>85</v>
      </c>
      <c r="B39" s="40" t="s">
        <v>75</v>
      </c>
      <c r="C39" s="48" t="s">
        <v>279</v>
      </c>
      <c r="D39" s="54"/>
      <c r="E39" s="61">
        <f>2118.26-1450.58</f>
        <v>667.68000000000029</v>
      </c>
      <c r="F39" s="26">
        <v>221</v>
      </c>
      <c r="G39" s="35" t="s">
        <v>89</v>
      </c>
    </row>
    <row r="40" spans="1:7" ht="21" customHeight="1" x14ac:dyDescent="0.25">
      <c r="A40" s="27" t="s">
        <v>85</v>
      </c>
      <c r="B40" s="40" t="s">
        <v>75</v>
      </c>
      <c r="C40" s="48" t="s">
        <v>279</v>
      </c>
      <c r="D40" s="54"/>
      <c r="E40" s="61">
        <f>2074.04-1450.58</f>
        <v>623.46</v>
      </c>
      <c r="F40" s="26">
        <v>221</v>
      </c>
      <c r="G40" s="35" t="s">
        <v>89</v>
      </c>
    </row>
    <row r="41" spans="1:7" ht="21" customHeight="1" x14ac:dyDescent="0.25">
      <c r="A41" s="27" t="s">
        <v>85</v>
      </c>
      <c r="B41" s="40" t="s">
        <v>75</v>
      </c>
      <c r="C41" s="48" t="s">
        <v>279</v>
      </c>
      <c r="D41" s="54"/>
      <c r="E41" s="61">
        <v>2781.67</v>
      </c>
      <c r="F41" s="26">
        <v>221</v>
      </c>
      <c r="G41" s="35" t="s">
        <v>89</v>
      </c>
    </row>
    <row r="42" spans="1:7" ht="21" customHeight="1" x14ac:dyDescent="0.25">
      <c r="A42" s="27" t="s">
        <v>85</v>
      </c>
      <c r="B42" s="40" t="s">
        <v>75</v>
      </c>
      <c r="C42" s="48" t="s">
        <v>279</v>
      </c>
      <c r="D42" s="54"/>
      <c r="E42" s="61">
        <f>1978.95-1450.58</f>
        <v>528.37000000000012</v>
      </c>
      <c r="F42" s="26">
        <v>221</v>
      </c>
      <c r="G42" s="35" t="s">
        <v>89</v>
      </c>
    </row>
    <row r="43" spans="1:7" ht="21" customHeight="1" x14ac:dyDescent="0.25">
      <c r="A43" s="27" t="s">
        <v>85</v>
      </c>
      <c r="B43" s="40" t="s">
        <v>75</v>
      </c>
      <c r="C43" s="48" t="s">
        <v>279</v>
      </c>
      <c r="D43" s="54"/>
      <c r="E43" s="61">
        <f>1994.01-1450.58</f>
        <v>543.43000000000006</v>
      </c>
      <c r="F43" s="26">
        <v>221</v>
      </c>
      <c r="G43" s="35" t="s">
        <v>89</v>
      </c>
    </row>
    <row r="44" spans="1:7" ht="21" customHeight="1" x14ac:dyDescent="0.25">
      <c r="A44" s="27" t="s">
        <v>85</v>
      </c>
      <c r="B44" s="40" t="s">
        <v>75</v>
      </c>
      <c r="C44" s="48" t="s">
        <v>279</v>
      </c>
      <c r="D44" s="54"/>
      <c r="E44" s="61">
        <v>1640.28</v>
      </c>
      <c r="F44" s="26">
        <v>222</v>
      </c>
      <c r="G44" s="35" t="s">
        <v>89</v>
      </c>
    </row>
    <row r="45" spans="1:7" ht="23.25" x14ac:dyDescent="0.25">
      <c r="A45" s="27" t="s">
        <v>85</v>
      </c>
      <c r="B45" s="26" t="s">
        <v>72</v>
      </c>
      <c r="C45" s="48" t="s">
        <v>146</v>
      </c>
      <c r="D45" s="54" t="s">
        <v>63</v>
      </c>
      <c r="E45" s="61">
        <v>1494.91</v>
      </c>
      <c r="F45" s="26">
        <v>391437</v>
      </c>
      <c r="G45" s="35" t="s">
        <v>89</v>
      </c>
    </row>
    <row r="46" spans="1:7" ht="19.5" customHeight="1" x14ac:dyDescent="0.25">
      <c r="A46" s="27" t="s">
        <v>85</v>
      </c>
      <c r="B46" s="26" t="s">
        <v>77</v>
      </c>
      <c r="C46" s="25" t="s">
        <v>78</v>
      </c>
      <c r="D46" s="54"/>
      <c r="E46" s="61">
        <v>1228.3699999999999</v>
      </c>
      <c r="F46" s="81">
        <v>391571</v>
      </c>
      <c r="G46" s="35" t="s">
        <v>89</v>
      </c>
    </row>
    <row r="47" spans="1:7" ht="26.25" customHeight="1" x14ac:dyDescent="0.25">
      <c r="A47" s="27" t="s">
        <v>85</v>
      </c>
      <c r="B47" s="77" t="s">
        <v>273</v>
      </c>
      <c r="C47" s="48" t="s">
        <v>172</v>
      </c>
      <c r="D47" s="54" t="s">
        <v>173</v>
      </c>
      <c r="E47" s="101">
        <v>2875</v>
      </c>
      <c r="F47" s="26">
        <v>2252</v>
      </c>
      <c r="G47" s="35" t="s">
        <v>89</v>
      </c>
    </row>
    <row r="48" spans="1:7" ht="26.25" customHeight="1" x14ac:dyDescent="0.25">
      <c r="A48" s="27" t="s">
        <v>85</v>
      </c>
      <c r="B48" s="77" t="s">
        <v>269</v>
      </c>
      <c r="C48" s="48" t="s">
        <v>172</v>
      </c>
      <c r="D48" s="54" t="s">
        <v>173</v>
      </c>
      <c r="E48" s="101">
        <v>920.16</v>
      </c>
      <c r="F48" s="26">
        <v>2253</v>
      </c>
      <c r="G48" s="35" t="s">
        <v>89</v>
      </c>
    </row>
    <row r="49" spans="1:7" ht="21" customHeight="1" x14ac:dyDescent="0.25">
      <c r="A49" s="27" t="s">
        <v>85</v>
      </c>
      <c r="B49" s="77" t="s">
        <v>171</v>
      </c>
      <c r="C49" s="48" t="s">
        <v>190</v>
      </c>
      <c r="D49" s="54" t="s">
        <v>191</v>
      </c>
      <c r="E49" s="61">
        <v>176.82</v>
      </c>
      <c r="F49" s="26">
        <v>2270</v>
      </c>
      <c r="G49" s="35" t="s">
        <v>89</v>
      </c>
    </row>
    <row r="50" spans="1:7" ht="22.5" customHeight="1" x14ac:dyDescent="0.25">
      <c r="A50" s="27" t="s">
        <v>85</v>
      </c>
      <c r="B50" s="77" t="s">
        <v>263</v>
      </c>
      <c r="C50" s="48" t="s">
        <v>172</v>
      </c>
      <c r="D50" s="54" t="s">
        <v>173</v>
      </c>
      <c r="E50" s="61">
        <f>920.16+664.56</f>
        <v>1584.7199999999998</v>
      </c>
      <c r="F50" s="81">
        <v>2288</v>
      </c>
      <c r="G50" s="35" t="s">
        <v>89</v>
      </c>
    </row>
    <row r="51" spans="1:7" ht="24" customHeight="1" x14ac:dyDescent="0.25">
      <c r="A51" s="27" t="s">
        <v>85</v>
      </c>
      <c r="B51" s="77" t="s">
        <v>264</v>
      </c>
      <c r="C51" s="48" t="s">
        <v>172</v>
      </c>
      <c r="D51" s="54" t="s">
        <v>173</v>
      </c>
      <c r="E51" s="61">
        <f>475+450+450+450+475+450</f>
        <v>2750</v>
      </c>
      <c r="F51" s="81">
        <v>2289</v>
      </c>
      <c r="G51" s="35" t="s">
        <v>89</v>
      </c>
    </row>
    <row r="52" spans="1:7" ht="20.25" customHeight="1" x14ac:dyDescent="0.25">
      <c r="A52" s="27" t="s">
        <v>151</v>
      </c>
      <c r="B52" s="53" t="s">
        <v>75</v>
      </c>
      <c r="C52" s="48" t="s">
        <v>279</v>
      </c>
      <c r="D52" s="55"/>
      <c r="E52" s="61">
        <v>1021.73</v>
      </c>
      <c r="F52" s="26">
        <v>221</v>
      </c>
      <c r="G52" s="35" t="s">
        <v>89</v>
      </c>
    </row>
    <row r="53" spans="1:7" ht="23.25" customHeight="1" x14ac:dyDescent="0.25">
      <c r="A53" s="27" t="s">
        <v>151</v>
      </c>
      <c r="B53" s="53" t="s">
        <v>75</v>
      </c>
      <c r="C53" s="48" t="s">
        <v>279</v>
      </c>
      <c r="D53" s="54"/>
      <c r="E53" s="62">
        <v>590.48</v>
      </c>
      <c r="F53" s="26">
        <v>221</v>
      </c>
      <c r="G53" s="35" t="s">
        <v>89</v>
      </c>
    </row>
    <row r="54" spans="1:7" ht="23.25" customHeight="1" x14ac:dyDescent="0.25">
      <c r="A54" s="27" t="s">
        <v>151</v>
      </c>
      <c r="B54" s="53" t="s">
        <v>75</v>
      </c>
      <c r="C54" s="48" t="s">
        <v>279</v>
      </c>
      <c r="D54" s="54"/>
      <c r="E54" s="62">
        <v>1140.31</v>
      </c>
      <c r="F54" s="26">
        <v>221</v>
      </c>
      <c r="G54" s="35" t="s">
        <v>89</v>
      </c>
    </row>
    <row r="55" spans="1:7" ht="23.25" customHeight="1" x14ac:dyDescent="0.25">
      <c r="A55" s="27" t="s">
        <v>151</v>
      </c>
      <c r="B55" s="77" t="s">
        <v>273</v>
      </c>
      <c r="C55" s="48" t="s">
        <v>172</v>
      </c>
      <c r="D55" s="54" t="s">
        <v>173</v>
      </c>
      <c r="E55" s="102">
        <v>1025</v>
      </c>
      <c r="F55" s="26">
        <v>2252</v>
      </c>
      <c r="G55" s="35" t="s">
        <v>89</v>
      </c>
    </row>
    <row r="56" spans="1:7" ht="23.25" customHeight="1" x14ac:dyDescent="0.25">
      <c r="A56" s="27" t="s">
        <v>151</v>
      </c>
      <c r="B56" s="77" t="s">
        <v>269</v>
      </c>
      <c r="C56" s="48" t="s">
        <v>172</v>
      </c>
      <c r="D56" s="54" t="s">
        <v>173</v>
      </c>
      <c r="E56" s="102">
        <v>460.08</v>
      </c>
      <c r="F56" s="26">
        <v>2253</v>
      </c>
      <c r="G56" s="35" t="s">
        <v>277</v>
      </c>
    </row>
    <row r="57" spans="1:7" ht="23.25" customHeight="1" x14ac:dyDescent="0.25">
      <c r="A57" s="27" t="s">
        <v>151</v>
      </c>
      <c r="B57" s="77" t="s">
        <v>171</v>
      </c>
      <c r="C57" s="48" t="s">
        <v>190</v>
      </c>
      <c r="D57" s="54" t="s">
        <v>191</v>
      </c>
      <c r="E57" s="62">
        <v>50.39</v>
      </c>
      <c r="F57" s="26">
        <v>2270</v>
      </c>
      <c r="G57" s="35" t="s">
        <v>89</v>
      </c>
    </row>
    <row r="58" spans="1:7" ht="23.25" customHeight="1" x14ac:dyDescent="0.25">
      <c r="A58" s="27" t="s">
        <v>151</v>
      </c>
      <c r="B58" s="26" t="s">
        <v>72</v>
      </c>
      <c r="C58" s="48" t="s">
        <v>146</v>
      </c>
      <c r="D58" s="54"/>
      <c r="E58" s="61">
        <v>-725.04</v>
      </c>
      <c r="F58" s="26">
        <v>391437</v>
      </c>
      <c r="G58" s="35" t="s">
        <v>89</v>
      </c>
    </row>
    <row r="59" spans="1:7" ht="23.25" customHeight="1" x14ac:dyDescent="0.25">
      <c r="A59" s="27" t="s">
        <v>151</v>
      </c>
      <c r="B59" s="26" t="s">
        <v>77</v>
      </c>
      <c r="C59" s="25" t="s">
        <v>78</v>
      </c>
      <c r="D59" s="54"/>
      <c r="E59" s="61">
        <v>266.70999999999998</v>
      </c>
      <c r="F59" s="81">
        <v>391571</v>
      </c>
      <c r="G59" s="35" t="s">
        <v>89</v>
      </c>
    </row>
    <row r="60" spans="1:7" ht="23.25" customHeight="1" x14ac:dyDescent="0.25">
      <c r="A60" s="27" t="s">
        <v>151</v>
      </c>
      <c r="B60" s="77">
        <v>23401</v>
      </c>
      <c r="C60" s="48" t="s">
        <v>192</v>
      </c>
      <c r="D60" s="54" t="s">
        <v>193</v>
      </c>
      <c r="E60" s="61">
        <v>39.35</v>
      </c>
      <c r="F60" s="81">
        <v>391557</v>
      </c>
      <c r="G60" s="35" t="s">
        <v>89</v>
      </c>
    </row>
    <row r="61" spans="1:7" ht="23.25" customHeight="1" x14ac:dyDescent="0.25">
      <c r="A61" s="27" t="s">
        <v>151</v>
      </c>
      <c r="B61" s="77" t="s">
        <v>263</v>
      </c>
      <c r="C61" s="48" t="s">
        <v>172</v>
      </c>
      <c r="D61" s="54" t="s">
        <v>173</v>
      </c>
      <c r="E61" s="61">
        <f>460.08+332.28</f>
        <v>792.3599999999999</v>
      </c>
      <c r="F61" s="81">
        <v>2288</v>
      </c>
      <c r="G61" s="35" t="s">
        <v>89</v>
      </c>
    </row>
    <row r="62" spans="1:7" ht="23.25" customHeight="1" x14ac:dyDescent="0.25">
      <c r="A62" s="27" t="s">
        <v>151</v>
      </c>
      <c r="B62" s="77" t="s">
        <v>264</v>
      </c>
      <c r="C62" s="48" t="s">
        <v>172</v>
      </c>
      <c r="D62" s="54" t="s">
        <v>173</v>
      </c>
      <c r="E62" s="61">
        <f>475+475</f>
        <v>950</v>
      </c>
      <c r="F62" s="81">
        <v>2289</v>
      </c>
      <c r="G62" s="35" t="s">
        <v>89</v>
      </c>
    </row>
    <row r="63" spans="1:7" ht="25.5" customHeight="1" x14ac:dyDescent="0.25">
      <c r="A63" s="50" t="s">
        <v>199</v>
      </c>
      <c r="B63" s="26">
        <v>4387</v>
      </c>
      <c r="C63" s="25" t="s">
        <v>131</v>
      </c>
      <c r="D63" s="54" t="s">
        <v>148</v>
      </c>
      <c r="E63" s="62">
        <v>224.84</v>
      </c>
      <c r="F63" s="46">
        <v>39117</v>
      </c>
      <c r="G63" s="28" t="s">
        <v>31</v>
      </c>
    </row>
    <row r="64" spans="1:7" ht="19.5" customHeight="1" x14ac:dyDescent="0.25">
      <c r="A64" s="27"/>
      <c r="B64" s="26"/>
      <c r="C64" s="25"/>
      <c r="D64" s="54"/>
      <c r="E64" s="66">
        <f>SUM(E24:E63)</f>
        <v>36516.359999999986</v>
      </c>
      <c r="F64" s="26"/>
      <c r="G64" s="35"/>
    </row>
    <row r="65" spans="1:7" ht="22.5" customHeight="1" x14ac:dyDescent="0.25">
      <c r="A65" s="30"/>
      <c r="B65" s="36"/>
      <c r="C65" s="31" t="s">
        <v>102</v>
      </c>
      <c r="D65" s="56"/>
      <c r="E65" s="67">
        <f>E64</f>
        <v>36516.359999999986</v>
      </c>
      <c r="F65" s="37"/>
      <c r="G65" s="37"/>
    </row>
    <row r="66" spans="1:7" ht="22.5" customHeight="1" x14ac:dyDescent="0.25">
      <c r="A66" s="49" t="s">
        <v>160</v>
      </c>
      <c r="B66" s="26">
        <v>59910</v>
      </c>
      <c r="C66" s="48" t="s">
        <v>238</v>
      </c>
      <c r="D66" s="54" t="s">
        <v>239</v>
      </c>
      <c r="E66" s="62">
        <v>35</v>
      </c>
      <c r="F66" s="26">
        <v>2286</v>
      </c>
      <c r="G66" s="41" t="s">
        <v>207</v>
      </c>
    </row>
    <row r="67" spans="1:7" ht="24" customHeight="1" x14ac:dyDescent="0.25">
      <c r="A67" s="49" t="s">
        <v>160</v>
      </c>
      <c r="B67" s="26">
        <v>17973</v>
      </c>
      <c r="C67" s="48" t="s">
        <v>240</v>
      </c>
      <c r="D67" s="54" t="s">
        <v>241</v>
      </c>
      <c r="E67" s="62">
        <v>762.4</v>
      </c>
      <c r="F67" s="81">
        <v>2282</v>
      </c>
      <c r="G67" s="41" t="s">
        <v>242</v>
      </c>
    </row>
    <row r="68" spans="1:7" ht="24" customHeight="1" x14ac:dyDescent="0.25">
      <c r="A68" s="49" t="s">
        <v>160</v>
      </c>
      <c r="B68" s="26">
        <v>405</v>
      </c>
      <c r="C68" s="48" t="s">
        <v>261</v>
      </c>
      <c r="D68" s="54" t="s">
        <v>262</v>
      </c>
      <c r="E68" s="62">
        <v>728</v>
      </c>
      <c r="F68" s="81">
        <v>2287</v>
      </c>
      <c r="G68" s="41" t="s">
        <v>242</v>
      </c>
    </row>
    <row r="69" spans="1:7" ht="24" customHeight="1" x14ac:dyDescent="0.25">
      <c r="A69" s="30"/>
      <c r="B69" s="36"/>
      <c r="C69" s="31"/>
      <c r="D69" s="56"/>
      <c r="E69" s="76">
        <f>SUM(E66:E68)</f>
        <v>1525.4</v>
      </c>
      <c r="F69" s="37"/>
      <c r="G69" s="37"/>
    </row>
    <row r="70" spans="1:7" ht="24" customHeight="1" x14ac:dyDescent="0.25">
      <c r="A70" s="50" t="s">
        <v>158</v>
      </c>
      <c r="B70" s="26">
        <v>3300</v>
      </c>
      <c r="C70" s="48" t="s">
        <v>271</v>
      </c>
      <c r="D70" s="55" t="s">
        <v>272</v>
      </c>
      <c r="E70" s="62">
        <v>59.8</v>
      </c>
      <c r="F70" s="46">
        <v>2834001</v>
      </c>
      <c r="G70" s="28" t="s">
        <v>166</v>
      </c>
    </row>
    <row r="71" spans="1:7" ht="27" customHeight="1" x14ac:dyDescent="0.25">
      <c r="A71" s="50" t="s">
        <v>158</v>
      </c>
      <c r="B71" s="26">
        <v>7411699</v>
      </c>
      <c r="C71" s="48" t="s">
        <v>243</v>
      </c>
      <c r="D71" s="55" t="s">
        <v>244</v>
      </c>
      <c r="E71" s="62">
        <v>466</v>
      </c>
      <c r="F71" s="46">
        <v>2256</v>
      </c>
      <c r="G71" s="28" t="s">
        <v>166</v>
      </c>
    </row>
    <row r="72" spans="1:7" ht="23.25" customHeight="1" x14ac:dyDescent="0.25">
      <c r="A72" s="50" t="s">
        <v>158</v>
      </c>
      <c r="B72" s="26">
        <v>16126</v>
      </c>
      <c r="C72" s="48" t="s">
        <v>195</v>
      </c>
      <c r="D72" s="55" t="s">
        <v>196</v>
      </c>
      <c r="E72" s="62">
        <v>3219</v>
      </c>
      <c r="F72" s="46">
        <v>2279</v>
      </c>
      <c r="G72" s="28" t="s">
        <v>166</v>
      </c>
    </row>
    <row r="73" spans="1:7" ht="22.5" customHeight="1" x14ac:dyDescent="0.25">
      <c r="A73" s="50" t="s">
        <v>158</v>
      </c>
      <c r="B73" s="26">
        <v>55310</v>
      </c>
      <c r="C73" s="48" t="s">
        <v>245</v>
      </c>
      <c r="D73" s="55" t="s">
        <v>246</v>
      </c>
      <c r="E73" s="62">
        <v>1338</v>
      </c>
      <c r="F73" s="46">
        <v>2271</v>
      </c>
      <c r="G73" s="28" t="s">
        <v>166</v>
      </c>
    </row>
    <row r="74" spans="1:7" ht="24" customHeight="1" x14ac:dyDescent="0.25">
      <c r="A74" s="50" t="s">
        <v>158</v>
      </c>
      <c r="B74" s="26">
        <v>51599</v>
      </c>
      <c r="C74" s="48" t="s">
        <v>228</v>
      </c>
      <c r="D74" s="55" t="s">
        <v>227</v>
      </c>
      <c r="E74" s="68">
        <v>32.979999999999997</v>
      </c>
      <c r="F74" s="46">
        <v>39110</v>
      </c>
      <c r="G74" s="28" t="s">
        <v>166</v>
      </c>
    </row>
    <row r="75" spans="1:7" ht="24" customHeight="1" x14ac:dyDescent="0.25">
      <c r="A75" s="50" t="s">
        <v>158</v>
      </c>
      <c r="B75" s="26">
        <v>51609</v>
      </c>
      <c r="C75" s="48" t="s">
        <v>228</v>
      </c>
      <c r="D75" s="55" t="s">
        <v>227</v>
      </c>
      <c r="E75" s="68">
        <v>43.65</v>
      </c>
      <c r="F75" s="46">
        <v>39110</v>
      </c>
      <c r="G75" s="28" t="s">
        <v>166</v>
      </c>
    </row>
    <row r="76" spans="1:7" ht="24" customHeight="1" x14ac:dyDescent="0.25">
      <c r="A76" s="50" t="s">
        <v>158</v>
      </c>
      <c r="B76" s="26">
        <v>51638</v>
      </c>
      <c r="C76" s="48" t="s">
        <v>228</v>
      </c>
      <c r="D76" s="55" t="s">
        <v>227</v>
      </c>
      <c r="E76" s="68">
        <v>30.29</v>
      </c>
      <c r="F76" s="46">
        <v>39110</v>
      </c>
      <c r="G76" s="28" t="s">
        <v>166</v>
      </c>
    </row>
    <row r="77" spans="1:7" ht="24" customHeight="1" x14ac:dyDescent="0.25">
      <c r="A77" s="50" t="s">
        <v>158</v>
      </c>
      <c r="B77" s="26">
        <v>51664</v>
      </c>
      <c r="C77" s="48" t="s">
        <v>228</v>
      </c>
      <c r="D77" s="55" t="s">
        <v>227</v>
      </c>
      <c r="E77" s="68">
        <v>69.91</v>
      </c>
      <c r="F77" s="46">
        <v>39110</v>
      </c>
      <c r="G77" s="28" t="s">
        <v>166</v>
      </c>
    </row>
    <row r="78" spans="1:7" ht="24" customHeight="1" x14ac:dyDescent="0.25">
      <c r="A78" s="50" t="s">
        <v>158</v>
      </c>
      <c r="B78" s="26">
        <v>51668</v>
      </c>
      <c r="C78" s="48" t="s">
        <v>228</v>
      </c>
      <c r="D78" s="55" t="s">
        <v>227</v>
      </c>
      <c r="E78" s="69">
        <v>66.5</v>
      </c>
      <c r="F78" s="46">
        <v>39110</v>
      </c>
      <c r="G78" s="28" t="s">
        <v>166</v>
      </c>
    </row>
    <row r="79" spans="1:7" ht="24" customHeight="1" x14ac:dyDescent="0.25">
      <c r="A79" s="50" t="s">
        <v>158</v>
      </c>
      <c r="B79" s="26">
        <v>51683</v>
      </c>
      <c r="C79" s="48" t="s">
        <v>228</v>
      </c>
      <c r="D79" s="55" t="s">
        <v>227</v>
      </c>
      <c r="E79" s="69">
        <v>55.01</v>
      </c>
      <c r="F79" s="46">
        <v>39110</v>
      </c>
      <c r="G79" s="28" t="s">
        <v>166</v>
      </c>
    </row>
    <row r="80" spans="1:7" ht="24" customHeight="1" x14ac:dyDescent="0.25">
      <c r="A80" s="50" t="s">
        <v>158</v>
      </c>
      <c r="B80" s="26">
        <v>51702</v>
      </c>
      <c r="C80" s="48" t="s">
        <v>228</v>
      </c>
      <c r="D80" s="55" t="s">
        <v>227</v>
      </c>
      <c r="E80" s="69">
        <v>37.26</v>
      </c>
      <c r="F80" s="46">
        <v>39110</v>
      </c>
      <c r="G80" s="28" t="s">
        <v>166</v>
      </c>
    </row>
    <row r="81" spans="1:7" ht="24" customHeight="1" x14ac:dyDescent="0.25">
      <c r="A81" s="50" t="s">
        <v>158</v>
      </c>
      <c r="B81" s="26">
        <v>9176</v>
      </c>
      <c r="C81" s="48" t="s">
        <v>253</v>
      </c>
      <c r="D81" s="55" t="s">
        <v>254</v>
      </c>
      <c r="E81" s="69">
        <v>82.5</v>
      </c>
      <c r="F81" s="46">
        <v>2285</v>
      </c>
      <c r="G81" s="28" t="s">
        <v>166</v>
      </c>
    </row>
    <row r="82" spans="1:7" ht="24" customHeight="1" x14ac:dyDescent="0.25">
      <c r="A82" s="50" t="s">
        <v>158</v>
      </c>
      <c r="B82" s="26">
        <v>859</v>
      </c>
      <c r="C82" s="48" t="s">
        <v>229</v>
      </c>
      <c r="D82" s="55" t="s">
        <v>230</v>
      </c>
      <c r="E82" s="69">
        <v>23.96</v>
      </c>
      <c r="F82" s="46">
        <v>2265</v>
      </c>
      <c r="G82" s="28" t="s">
        <v>166</v>
      </c>
    </row>
    <row r="83" spans="1:7" ht="24" customHeight="1" x14ac:dyDescent="0.25">
      <c r="A83" s="30"/>
      <c r="B83" s="36"/>
      <c r="C83" s="31"/>
      <c r="D83" s="56"/>
      <c r="E83" s="76">
        <f>SUM(E70:E82)</f>
        <v>5524.86</v>
      </c>
      <c r="F83" s="37"/>
      <c r="G83" s="37"/>
    </row>
    <row r="84" spans="1:7" ht="24" customHeight="1" x14ac:dyDescent="0.25">
      <c r="A84" s="50" t="s">
        <v>158</v>
      </c>
      <c r="B84" s="26">
        <v>995479</v>
      </c>
      <c r="C84" s="48" t="s">
        <v>247</v>
      </c>
      <c r="D84" s="55" t="s">
        <v>248</v>
      </c>
      <c r="E84" s="69">
        <v>525.79999999999995</v>
      </c>
      <c r="F84" s="26">
        <v>2272</v>
      </c>
      <c r="G84" s="28" t="s">
        <v>30</v>
      </c>
    </row>
    <row r="85" spans="1:7" ht="24" customHeight="1" x14ac:dyDescent="0.25">
      <c r="A85" s="50" t="s">
        <v>158</v>
      </c>
      <c r="B85" s="26">
        <v>8164482</v>
      </c>
      <c r="C85" s="48" t="s">
        <v>249</v>
      </c>
      <c r="D85" s="55" t="s">
        <v>250</v>
      </c>
      <c r="E85" s="69">
        <v>313.35000000000002</v>
      </c>
      <c r="F85" s="26">
        <v>2278</v>
      </c>
      <c r="G85" s="28" t="s">
        <v>30</v>
      </c>
    </row>
    <row r="86" spans="1:7" ht="24" customHeight="1" x14ac:dyDescent="0.25">
      <c r="A86" s="50" t="s">
        <v>158</v>
      </c>
      <c r="B86" s="26">
        <v>1860013</v>
      </c>
      <c r="C86" s="48" t="s">
        <v>251</v>
      </c>
      <c r="D86" s="55" t="s">
        <v>252</v>
      </c>
      <c r="E86" s="69">
        <v>253.28</v>
      </c>
      <c r="F86" s="26">
        <v>2273</v>
      </c>
      <c r="G86" s="28" t="s">
        <v>30</v>
      </c>
    </row>
    <row r="87" spans="1:7" ht="21" customHeight="1" x14ac:dyDescent="0.25">
      <c r="A87" s="30"/>
      <c r="B87" s="36"/>
      <c r="C87" s="31"/>
      <c r="D87" s="56"/>
      <c r="E87" s="76">
        <f>SUM(E84:E86)</f>
        <v>1092.43</v>
      </c>
      <c r="F87" s="37"/>
      <c r="G87" s="37"/>
    </row>
    <row r="88" spans="1:7" ht="22.5" customHeight="1" x14ac:dyDescent="0.25">
      <c r="A88" s="27" t="s">
        <v>86</v>
      </c>
      <c r="B88" s="26">
        <v>14411</v>
      </c>
      <c r="C88" s="48" t="s">
        <v>188</v>
      </c>
      <c r="D88" s="54" t="s">
        <v>189</v>
      </c>
      <c r="E88" s="103">
        <v>34267.300000000003</v>
      </c>
      <c r="F88" s="46" t="s">
        <v>278</v>
      </c>
      <c r="G88" s="28" t="s">
        <v>31</v>
      </c>
    </row>
    <row r="89" spans="1:7" ht="22.5" customHeight="1" x14ac:dyDescent="0.25">
      <c r="A89" s="27" t="s">
        <v>86</v>
      </c>
      <c r="B89" s="26" t="s">
        <v>72</v>
      </c>
      <c r="C89" s="48" t="s">
        <v>146</v>
      </c>
      <c r="D89" s="54" t="s">
        <v>63</v>
      </c>
      <c r="E89" s="103">
        <v>1697.85</v>
      </c>
      <c r="F89" s="46" t="s">
        <v>278</v>
      </c>
      <c r="G89" s="28" t="s">
        <v>31</v>
      </c>
    </row>
    <row r="90" spans="1:7" ht="22.5" customHeight="1" x14ac:dyDescent="0.25">
      <c r="A90" s="27" t="s">
        <v>86</v>
      </c>
      <c r="B90" s="26" t="s">
        <v>72</v>
      </c>
      <c r="C90" s="48" t="s">
        <v>146</v>
      </c>
      <c r="D90" s="54" t="s">
        <v>63</v>
      </c>
      <c r="E90" s="103">
        <v>547.69000000000005</v>
      </c>
      <c r="F90" s="46" t="s">
        <v>278</v>
      </c>
      <c r="G90" s="28" t="s">
        <v>31</v>
      </c>
    </row>
    <row r="91" spans="1:7" ht="21.75" customHeight="1" x14ac:dyDescent="0.25">
      <c r="A91" s="27" t="s">
        <v>74</v>
      </c>
      <c r="B91" s="26">
        <v>164</v>
      </c>
      <c r="C91" s="48" t="s">
        <v>142</v>
      </c>
      <c r="D91" s="55" t="s">
        <v>143</v>
      </c>
      <c r="E91" s="101">
        <v>34016.239999999998</v>
      </c>
      <c r="F91" s="46">
        <v>39114</v>
      </c>
      <c r="G91" s="28" t="s">
        <v>31</v>
      </c>
    </row>
    <row r="92" spans="1:7" ht="24" customHeight="1" x14ac:dyDescent="0.25">
      <c r="A92" s="48" t="s">
        <v>117</v>
      </c>
      <c r="B92" s="26">
        <v>1782</v>
      </c>
      <c r="C92" s="48" t="s">
        <v>118</v>
      </c>
      <c r="D92" s="55" t="s">
        <v>119</v>
      </c>
      <c r="E92" s="61">
        <v>4696.5600000000004</v>
      </c>
      <c r="F92" s="81">
        <v>2274</v>
      </c>
      <c r="G92" s="28" t="s">
        <v>31</v>
      </c>
    </row>
    <row r="93" spans="1:7" ht="24" customHeight="1" x14ac:dyDescent="0.25">
      <c r="A93" s="48" t="s">
        <v>117</v>
      </c>
      <c r="B93" s="26" t="s">
        <v>72</v>
      </c>
      <c r="C93" s="48" t="s">
        <v>146</v>
      </c>
      <c r="D93" s="54" t="s">
        <v>63</v>
      </c>
      <c r="E93" s="63">
        <v>174.8</v>
      </c>
      <c r="F93" s="81">
        <v>391448</v>
      </c>
      <c r="G93" s="28" t="s">
        <v>31</v>
      </c>
    </row>
    <row r="94" spans="1:7" ht="23.25" customHeight="1" x14ac:dyDescent="0.25">
      <c r="A94" s="48" t="s">
        <v>117</v>
      </c>
      <c r="B94" s="26" t="s">
        <v>139</v>
      </c>
      <c r="C94" s="48" t="s">
        <v>138</v>
      </c>
      <c r="D94" s="55" t="s">
        <v>63</v>
      </c>
      <c r="E94" s="63">
        <v>211.88</v>
      </c>
      <c r="F94" s="81">
        <v>391464</v>
      </c>
      <c r="G94" s="28" t="s">
        <v>31</v>
      </c>
    </row>
    <row r="95" spans="1:7" ht="24" customHeight="1" x14ac:dyDescent="0.25">
      <c r="A95" s="49" t="s">
        <v>144</v>
      </c>
      <c r="B95" s="26">
        <v>52</v>
      </c>
      <c r="C95" s="48" t="s">
        <v>186</v>
      </c>
      <c r="D95" s="54" t="s">
        <v>187</v>
      </c>
      <c r="E95" s="101">
        <v>548.41999999999996</v>
      </c>
      <c r="F95" s="46">
        <v>39114</v>
      </c>
      <c r="G95" s="28" t="s">
        <v>31</v>
      </c>
    </row>
    <row r="96" spans="1:7" ht="19.5" customHeight="1" x14ac:dyDescent="0.25">
      <c r="A96" s="49" t="s">
        <v>174</v>
      </c>
      <c r="B96" s="26" t="s">
        <v>123</v>
      </c>
      <c r="C96" s="26" t="s">
        <v>87</v>
      </c>
      <c r="D96" s="26"/>
      <c r="E96" s="104">
        <f>171.7+171.7</f>
        <v>343.4</v>
      </c>
      <c r="F96" s="26"/>
      <c r="G96" s="35" t="s">
        <v>122</v>
      </c>
    </row>
    <row r="97" spans="1:7" ht="21" customHeight="1" x14ac:dyDescent="0.25">
      <c r="A97" s="49"/>
      <c r="B97" s="26">
        <v>231</v>
      </c>
      <c r="C97" s="25" t="s">
        <v>203</v>
      </c>
      <c r="D97" s="54" t="s">
        <v>204</v>
      </c>
      <c r="E97" s="96">
        <v>3359.03</v>
      </c>
      <c r="F97" s="46">
        <v>39106</v>
      </c>
      <c r="G97" s="28" t="s">
        <v>31</v>
      </c>
    </row>
    <row r="98" spans="1:7" ht="21" customHeight="1" x14ac:dyDescent="0.25">
      <c r="A98" s="49"/>
      <c r="B98" s="26" t="s">
        <v>72</v>
      </c>
      <c r="C98" s="48" t="s">
        <v>146</v>
      </c>
      <c r="D98" s="54" t="s">
        <v>63</v>
      </c>
      <c r="E98" s="96">
        <v>415.16</v>
      </c>
      <c r="F98" s="46">
        <v>391450</v>
      </c>
      <c r="G98" s="28" t="s">
        <v>31</v>
      </c>
    </row>
    <row r="99" spans="1:7" ht="21" customHeight="1" x14ac:dyDescent="0.25">
      <c r="A99" s="49"/>
      <c r="B99" s="26">
        <v>130593</v>
      </c>
      <c r="C99" s="48" t="s">
        <v>258</v>
      </c>
      <c r="D99" s="54" t="s">
        <v>259</v>
      </c>
      <c r="E99" s="96">
        <v>25</v>
      </c>
      <c r="F99" s="46">
        <v>391953</v>
      </c>
      <c r="G99" s="28" t="s">
        <v>260</v>
      </c>
    </row>
    <row r="100" spans="1:7" ht="17.25" customHeight="1" x14ac:dyDescent="0.25">
      <c r="A100" s="87"/>
      <c r="B100" s="88"/>
      <c r="C100" s="89"/>
      <c r="D100" s="90"/>
      <c r="E100" s="93">
        <f>SUM(E88:E99)</f>
        <v>80303.33</v>
      </c>
      <c r="F100" s="88"/>
      <c r="G100" s="91"/>
    </row>
    <row r="101" spans="1:7" ht="23.25" customHeight="1" x14ac:dyDescent="0.25">
      <c r="A101" s="49" t="s">
        <v>79</v>
      </c>
      <c r="B101" s="26">
        <v>27</v>
      </c>
      <c r="C101" s="25" t="s">
        <v>201</v>
      </c>
      <c r="D101" s="54" t="s">
        <v>200</v>
      </c>
      <c r="E101" s="102">
        <v>1316.23</v>
      </c>
      <c r="F101" s="46">
        <v>39114</v>
      </c>
      <c r="G101" s="35" t="s">
        <v>88</v>
      </c>
    </row>
    <row r="102" spans="1:7" ht="23.25" customHeight="1" x14ac:dyDescent="0.25">
      <c r="A102" s="49" t="s">
        <v>137</v>
      </c>
      <c r="B102" s="26">
        <v>29</v>
      </c>
      <c r="C102" s="25" t="s">
        <v>201</v>
      </c>
      <c r="D102" s="54" t="s">
        <v>200</v>
      </c>
      <c r="E102" s="61">
        <v>708.41</v>
      </c>
      <c r="F102" s="46">
        <v>39114</v>
      </c>
      <c r="G102" s="35" t="s">
        <v>149</v>
      </c>
    </row>
    <row r="103" spans="1:7" ht="24" customHeight="1" x14ac:dyDescent="0.25">
      <c r="A103" s="27" t="s">
        <v>134</v>
      </c>
      <c r="B103" s="26">
        <v>217</v>
      </c>
      <c r="C103" s="48" t="s">
        <v>154</v>
      </c>
      <c r="D103" s="55" t="s">
        <v>147</v>
      </c>
      <c r="E103" s="101">
        <v>5565</v>
      </c>
      <c r="F103" s="46">
        <v>39117</v>
      </c>
      <c r="G103" s="35" t="s">
        <v>88</v>
      </c>
    </row>
    <row r="104" spans="1:7" ht="24" customHeight="1" x14ac:dyDescent="0.25">
      <c r="A104" s="49" t="s">
        <v>140</v>
      </c>
      <c r="B104" s="26">
        <v>16534</v>
      </c>
      <c r="C104" s="48" t="s">
        <v>135</v>
      </c>
      <c r="D104" s="54" t="s">
        <v>136</v>
      </c>
      <c r="E104" s="101">
        <v>3066.49</v>
      </c>
      <c r="F104" s="46">
        <v>39114</v>
      </c>
      <c r="G104" s="28" t="s">
        <v>31</v>
      </c>
    </row>
    <row r="105" spans="1:7" ht="24" customHeight="1" x14ac:dyDescent="0.25">
      <c r="A105" s="49" t="s">
        <v>167</v>
      </c>
      <c r="B105" s="26">
        <v>204</v>
      </c>
      <c r="C105" s="48" t="s">
        <v>168</v>
      </c>
      <c r="D105" s="54" t="s">
        <v>169</v>
      </c>
      <c r="E105" s="101">
        <v>2025</v>
      </c>
      <c r="F105" s="46">
        <v>39114</v>
      </c>
      <c r="G105" s="28" t="s">
        <v>161</v>
      </c>
    </row>
    <row r="106" spans="1:7" ht="24" customHeight="1" x14ac:dyDescent="0.25">
      <c r="A106" s="49" t="s">
        <v>211</v>
      </c>
      <c r="B106" s="26">
        <v>3953</v>
      </c>
      <c r="C106" s="48" t="s">
        <v>182</v>
      </c>
      <c r="D106" s="54" t="s">
        <v>183</v>
      </c>
      <c r="E106" s="101">
        <v>1265</v>
      </c>
      <c r="F106" s="46">
        <v>39114</v>
      </c>
      <c r="G106" s="28" t="s">
        <v>161</v>
      </c>
    </row>
    <row r="107" spans="1:7" ht="24" customHeight="1" x14ac:dyDescent="0.25">
      <c r="A107" s="49" t="s">
        <v>212</v>
      </c>
      <c r="B107" s="26">
        <v>3953</v>
      </c>
      <c r="C107" s="48" t="s">
        <v>182</v>
      </c>
      <c r="D107" s="54" t="s">
        <v>183</v>
      </c>
      <c r="E107" s="101">
        <v>495</v>
      </c>
      <c r="F107" s="46">
        <v>39114</v>
      </c>
      <c r="G107" s="28" t="s">
        <v>161</v>
      </c>
    </row>
    <row r="108" spans="1:7" ht="17.25" customHeight="1" x14ac:dyDescent="0.25">
      <c r="A108" s="30"/>
      <c r="B108" s="36"/>
      <c r="C108" s="31"/>
      <c r="D108" s="56"/>
      <c r="E108" s="79">
        <f>SUM(E101:E107)</f>
        <v>14441.13</v>
      </c>
      <c r="F108" s="36"/>
      <c r="G108" s="37"/>
    </row>
    <row r="109" spans="1:7" ht="17.25" customHeight="1" x14ac:dyDescent="0.25">
      <c r="A109" s="26"/>
      <c r="B109" s="26" t="s">
        <v>123</v>
      </c>
      <c r="C109" s="26" t="s">
        <v>87</v>
      </c>
      <c r="D109" s="26"/>
      <c r="E109" s="104">
        <f>171.7+171.7</f>
        <v>343.4</v>
      </c>
      <c r="F109" s="26">
        <v>30225</v>
      </c>
      <c r="G109" s="35" t="s">
        <v>122</v>
      </c>
    </row>
    <row r="110" spans="1:7" ht="17.25" customHeight="1" x14ac:dyDescent="0.25">
      <c r="A110" s="27" t="s">
        <v>85</v>
      </c>
      <c r="B110" s="26" t="s">
        <v>75</v>
      </c>
      <c r="C110" s="26" t="s">
        <v>205</v>
      </c>
      <c r="D110" s="26"/>
      <c r="E110" s="104">
        <v>1947.07</v>
      </c>
      <c r="F110" s="26">
        <v>391941</v>
      </c>
      <c r="G110" s="35" t="s">
        <v>89</v>
      </c>
    </row>
    <row r="111" spans="1:7" ht="17.25" customHeight="1" x14ac:dyDescent="0.25">
      <c r="A111" s="27" t="s">
        <v>85</v>
      </c>
      <c r="B111" s="26" t="s">
        <v>75</v>
      </c>
      <c r="C111" s="26" t="s">
        <v>265</v>
      </c>
      <c r="D111" s="26"/>
      <c r="E111" s="104">
        <v>379.2</v>
      </c>
      <c r="F111" s="26">
        <v>391805</v>
      </c>
      <c r="G111" s="35" t="s">
        <v>89</v>
      </c>
    </row>
    <row r="112" spans="1:7" ht="17.25" customHeight="1" x14ac:dyDescent="0.25">
      <c r="A112" s="87"/>
      <c r="B112" s="88"/>
      <c r="C112" s="88"/>
      <c r="D112" s="88"/>
      <c r="E112" s="92">
        <f>SUM(E109:E111)</f>
        <v>2669.6699999999996</v>
      </c>
      <c r="F112" s="88"/>
      <c r="G112" s="91"/>
    </row>
    <row r="113" spans="1:7" ht="18" customHeight="1" x14ac:dyDescent="0.25">
      <c r="A113" s="151"/>
      <c r="B113" s="151"/>
      <c r="C113" s="151"/>
      <c r="D113" s="73"/>
      <c r="E113" s="74">
        <f>E13+E23+E65+E69+E83+E87+E100+E108+E112</f>
        <v>229474.70000000004</v>
      </c>
      <c r="F113" s="38"/>
      <c r="G113" s="39"/>
    </row>
    <row r="114" spans="1:7" x14ac:dyDescent="0.25">
      <c r="A114" s="23"/>
      <c r="B114" s="23"/>
      <c r="C114" s="23"/>
      <c r="D114" s="23"/>
      <c r="E114" s="105"/>
      <c r="F114" s="24"/>
    </row>
    <row r="115" spans="1:7" x14ac:dyDescent="0.25">
      <c r="A115" s="23"/>
      <c r="B115" s="23"/>
      <c r="C115" s="23"/>
      <c r="D115" s="23"/>
    </row>
    <row r="116" spans="1:7" x14ac:dyDescent="0.25">
      <c r="A116" s="23"/>
      <c r="B116" s="23"/>
      <c r="C116" s="23"/>
      <c r="D116" s="23"/>
      <c r="E116" s="107"/>
      <c r="F116" s="24"/>
    </row>
    <row r="117" spans="1:7" x14ac:dyDescent="0.25">
      <c r="A117" s="23"/>
      <c r="B117" s="23"/>
      <c r="C117" s="23"/>
      <c r="D117" s="23"/>
      <c r="E117" s="107"/>
      <c r="F117" s="24"/>
    </row>
    <row r="118" spans="1:7" x14ac:dyDescent="0.25">
      <c r="A118" s="23"/>
      <c r="B118" s="23"/>
      <c r="C118" s="23"/>
      <c r="D118" s="23"/>
      <c r="E118" s="107"/>
      <c r="F118" s="24"/>
    </row>
    <row r="119" spans="1:7" x14ac:dyDescent="0.25">
      <c r="A119" s="23"/>
      <c r="B119" s="23"/>
      <c r="C119" s="23"/>
      <c r="D119" s="23"/>
      <c r="E119" s="107"/>
      <c r="F119" s="24"/>
    </row>
    <row r="120" spans="1:7" x14ac:dyDescent="0.25">
      <c r="A120" s="23"/>
      <c r="B120" s="23"/>
      <c r="C120" s="23"/>
      <c r="D120" s="23"/>
      <c r="E120" s="107"/>
      <c r="F120" s="24"/>
    </row>
    <row r="121" spans="1:7" x14ac:dyDescent="0.25">
      <c r="A121" s="23"/>
      <c r="B121" s="23"/>
      <c r="C121" s="23"/>
      <c r="D121" s="23"/>
      <c r="E121" s="107"/>
      <c r="F121" s="24"/>
    </row>
    <row r="122" spans="1:7" x14ac:dyDescent="0.25">
      <c r="A122" s="23"/>
      <c r="B122" s="23"/>
      <c r="C122" s="23"/>
      <c r="D122" s="23"/>
      <c r="E122" s="107"/>
      <c r="F122" s="24"/>
    </row>
    <row r="123" spans="1:7" x14ac:dyDescent="0.25">
      <c r="A123" s="23"/>
      <c r="B123" s="23"/>
      <c r="C123" s="23"/>
      <c r="D123" s="23"/>
      <c r="E123" s="107"/>
      <c r="F123" s="24"/>
    </row>
    <row r="124" spans="1:7" x14ac:dyDescent="0.25">
      <c r="A124" s="23"/>
      <c r="B124" s="23"/>
      <c r="C124" s="23"/>
      <c r="D124" s="23"/>
      <c r="E124" s="107"/>
      <c r="F124" s="24"/>
    </row>
    <row r="125" spans="1:7" x14ac:dyDescent="0.25">
      <c r="A125" s="23"/>
      <c r="B125" s="23"/>
      <c r="C125" s="23"/>
      <c r="D125" s="23"/>
      <c r="E125" s="107"/>
      <c r="F125" s="24"/>
    </row>
    <row r="126" spans="1:7" x14ac:dyDescent="0.25">
      <c r="A126" s="23"/>
      <c r="B126" s="23"/>
      <c r="C126" s="23"/>
      <c r="D126" s="23"/>
      <c r="E126" s="107"/>
      <c r="F126" s="24"/>
    </row>
    <row r="127" spans="1:7" x14ac:dyDescent="0.25">
      <c r="A127" s="23"/>
      <c r="B127" s="23"/>
      <c r="C127" s="23"/>
      <c r="D127" s="23"/>
      <c r="E127" s="107"/>
      <c r="F127" s="24"/>
    </row>
    <row r="128" spans="1:7" x14ac:dyDescent="0.25">
      <c r="A128" s="23"/>
      <c r="B128" s="23"/>
      <c r="C128" s="23"/>
      <c r="D128" s="23"/>
      <c r="E128" s="107"/>
      <c r="F128" s="24"/>
    </row>
    <row r="129" spans="1:6" x14ac:dyDescent="0.25">
      <c r="A129" s="23"/>
      <c r="B129" s="23"/>
      <c r="C129" s="23"/>
      <c r="D129" s="83"/>
      <c r="E129" s="107"/>
      <c r="F129" s="24"/>
    </row>
    <row r="130" spans="1:6" x14ac:dyDescent="0.25">
      <c r="A130" s="23"/>
      <c r="B130" s="23"/>
      <c r="C130" s="23"/>
      <c r="D130" s="82"/>
      <c r="E130" s="107"/>
      <c r="F130" s="24"/>
    </row>
    <row r="131" spans="1:6" x14ac:dyDescent="0.25">
      <c r="A131" s="23"/>
      <c r="B131" s="23"/>
      <c r="C131" s="23"/>
      <c r="D131" s="82"/>
      <c r="E131" s="107"/>
      <c r="F131" s="24"/>
    </row>
    <row r="132" spans="1:6" x14ac:dyDescent="0.25">
      <c r="A132" s="23"/>
      <c r="B132" s="23"/>
      <c r="C132" s="23"/>
      <c r="D132" s="84"/>
      <c r="E132" s="107"/>
      <c r="F132" s="24"/>
    </row>
    <row r="133" spans="1:6" x14ac:dyDescent="0.25">
      <c r="A133" s="23"/>
      <c r="B133" s="23"/>
      <c r="C133" s="23"/>
      <c r="D133" s="82"/>
      <c r="E133" s="107"/>
      <c r="F133" s="24"/>
    </row>
    <row r="134" spans="1:6" x14ac:dyDescent="0.25">
      <c r="A134" s="23"/>
      <c r="B134" s="23"/>
      <c r="C134" s="23"/>
      <c r="D134" s="82"/>
      <c r="E134" s="107"/>
      <c r="F134" s="24"/>
    </row>
    <row r="135" spans="1:6" x14ac:dyDescent="0.25">
      <c r="A135" s="23"/>
      <c r="B135" s="23"/>
      <c r="C135" s="23"/>
      <c r="D135" s="23"/>
      <c r="E135" s="107"/>
      <c r="F135" s="24"/>
    </row>
    <row r="136" spans="1:6" x14ac:dyDescent="0.25">
      <c r="A136" s="23"/>
      <c r="B136" s="23"/>
      <c r="C136" s="23"/>
      <c r="D136" s="23"/>
      <c r="E136" s="107"/>
      <c r="F136" s="24"/>
    </row>
    <row r="137" spans="1:6" x14ac:dyDescent="0.25">
      <c r="A137" s="23"/>
      <c r="B137" s="23"/>
      <c r="C137" s="23"/>
      <c r="D137" s="23"/>
      <c r="E137" s="107"/>
      <c r="F137" s="24"/>
    </row>
    <row r="138" spans="1:6" x14ac:dyDescent="0.25">
      <c r="A138" s="23"/>
      <c r="B138" s="23"/>
      <c r="C138" s="23"/>
      <c r="D138" s="23"/>
      <c r="E138" s="107"/>
      <c r="F138" s="24"/>
    </row>
    <row r="139" spans="1:6" x14ac:dyDescent="0.25">
      <c r="A139" s="23"/>
      <c r="B139" s="23"/>
      <c r="C139" s="23"/>
      <c r="D139" s="23"/>
      <c r="E139" s="107"/>
      <c r="F139" s="24"/>
    </row>
    <row r="140" spans="1:6" x14ac:dyDescent="0.25">
      <c r="A140" s="23"/>
      <c r="B140" s="23"/>
      <c r="C140" s="23"/>
      <c r="D140" s="23"/>
      <c r="E140" s="107"/>
      <c r="F140" s="24"/>
    </row>
    <row r="141" spans="1:6" x14ac:dyDescent="0.25">
      <c r="A141" s="23"/>
      <c r="B141" s="23"/>
      <c r="C141" s="23"/>
      <c r="D141" s="23"/>
      <c r="E141" s="107"/>
      <c r="F141" s="24"/>
    </row>
    <row r="142" spans="1:6" x14ac:dyDescent="0.25">
      <c r="A142" s="23"/>
      <c r="B142" s="23"/>
      <c r="C142" s="23"/>
      <c r="D142" s="23"/>
      <c r="E142" s="107"/>
      <c r="F142" s="24"/>
    </row>
    <row r="143" spans="1:6" x14ac:dyDescent="0.25">
      <c r="A143" s="23"/>
      <c r="B143" s="23"/>
      <c r="C143" s="23"/>
      <c r="D143" s="23"/>
      <c r="E143" s="107"/>
      <c r="F143" s="24"/>
    </row>
    <row r="144" spans="1:6" x14ac:dyDescent="0.25">
      <c r="E144" s="109"/>
    </row>
    <row r="145" spans="5:5" x14ac:dyDescent="0.25">
      <c r="E145" s="106"/>
    </row>
    <row r="146" spans="5:5" x14ac:dyDescent="0.25">
      <c r="E146" s="106"/>
    </row>
    <row r="147" spans="5:5" x14ac:dyDescent="0.25">
      <c r="E147" s="106"/>
    </row>
    <row r="148" spans="5:5" x14ac:dyDescent="0.25">
      <c r="E148" s="109"/>
    </row>
    <row r="149" spans="5:5" x14ac:dyDescent="0.25">
      <c r="E149" s="106"/>
    </row>
    <row r="150" spans="5:5" x14ac:dyDescent="0.25">
      <c r="E150" s="106"/>
    </row>
    <row r="152" spans="5:5" x14ac:dyDescent="0.25">
      <c r="E152" s="106"/>
    </row>
  </sheetData>
  <autoFilter ref="A1:G113" xr:uid="{00000000-0009-0000-0000-000001000000}"/>
  <mergeCells count="1">
    <mergeCell ref="A113:C113"/>
  </mergeCells>
  <pageMargins left="0.51181102362204722" right="0.51181102362204722" top="0.39370078740157483" bottom="0.39370078740157483" header="0.31496062992125984" footer="0.31496062992125984"/>
  <pageSetup paperSize="9" scale="55" orientation="portrait" horizontalDpi="1200" r:id="rId1"/>
  <rowBreaks count="2" manualBreakCount="2">
    <brk id="65" max="16383" man="1"/>
    <brk id="11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  01 a 13</vt:lpstr>
      <vt:lpstr>01 a 13 jan</vt:lpstr>
      <vt:lpstr>anexo  14 a 31</vt:lpstr>
      <vt:lpstr>14 a 31 jan</vt:lpstr>
      <vt:lpstr>'01 a 13 jan'!Area_de_impressao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2025-03-31T14:27:04Z</cp:lastPrinted>
  <dcterms:created xsi:type="dcterms:W3CDTF">2015-02-24T11:41:13Z</dcterms:created>
  <dcterms:modified xsi:type="dcterms:W3CDTF">2025-05-29T16:25:10Z</dcterms:modified>
</cp:coreProperties>
</file>