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9688" documentId="13_ncr:1_{9865899C-B506-445E-93D6-F35D1E9E5A35}" xr6:coauthVersionLast="47" xr6:coauthVersionMax="47" xr10:uidLastSave="{E0E60287-78D0-4D6C-9E35-CB09415160F5}"/>
  <bookViews>
    <workbookView xWindow="-120" yWindow="-120" windowWidth="29040" windowHeight="15720" xr2:uid="{00000000-000D-0000-FFFF-FFFF00000000}"/>
  </bookViews>
  <sheets>
    <sheet name="anexo  " sheetId="25" r:id="rId1"/>
    <sheet name="novembro" sheetId="26" r:id="rId2"/>
  </sheets>
  <definedNames>
    <definedName name="_xlnm._FilterDatabase" localSheetId="1" hidden="1">novembro!$A$1:$G$209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25" l="1"/>
  <c r="D78" i="25"/>
  <c r="F41" i="25"/>
  <c r="E120" i="26" l="1"/>
  <c r="E151" i="26" l="1"/>
  <c r="E47" i="26"/>
  <c r="E37" i="26"/>
  <c r="E62" i="26" l="1"/>
  <c r="E108" i="26" s="1"/>
  <c r="E208" i="26" l="1"/>
  <c r="E205" i="26"/>
  <c r="E159" i="26"/>
  <c r="E179" i="26" l="1"/>
  <c r="G230" i="25" l="1"/>
  <c r="F40" i="25" l="1"/>
  <c r="D80" i="25" l="1"/>
  <c r="E109" i="26" l="1"/>
  <c r="E209" i="26" l="1"/>
  <c r="F80" i="25"/>
  <c r="C80" i="25"/>
  <c r="E79" i="25"/>
  <c r="E78" i="25"/>
  <c r="B80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F43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2.439,90 conta 67034
2.509,62 +0,04 conta 4228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83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 naso</t>
        </r>
      </text>
    </comment>
    <comment ref="E186" authorId="0" shapeId="0" xr:uid="{71D30EFF-E137-4A7C-AFD9-6D886AF35D7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60 atendimentos</t>
        </r>
      </text>
    </comment>
    <comment ref="E192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53 exames</t>
        </r>
      </text>
    </comment>
    <comment ref="E193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
 exames</t>
        </r>
      </text>
    </comment>
    <comment ref="E196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 exames</t>
        </r>
      </text>
    </comment>
    <comment ref="E197" authorId="0" shapeId="0" xr:uid="{C85247CA-5F32-4C43-A959-6A42A4A84D8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multirao 17
 exames</t>
        </r>
      </text>
    </comment>
    <comment ref="E198" authorId="0" shapeId="0" xr:uid="{791937E6-9D8E-4B3A-B02F-7EF5663B991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05 exames impedancia</t>
        </r>
      </text>
    </comment>
    <comment ref="E199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24 testes seguimento</t>
        </r>
      </text>
    </comment>
    <comment ref="E200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05 testes maternidade</t>
        </r>
      </text>
    </comment>
  </commentList>
</comments>
</file>

<file path=xl/sharedStrings.xml><?xml version="1.0" encoding="utf-8"?>
<sst xmlns="http://schemas.openxmlformats.org/spreadsheetml/2006/main" count="970" uniqueCount="281">
  <si>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</si>
  <si>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</si>
  <si>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</si>
  <si>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</si>
  <si>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</si>
  <si>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</si>
  <si>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</si>
  <si>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</si>
  <si>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</si>
  <si>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</si>
  <si>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</si>
  <si>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</si>
  <si>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</si>
  <si>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</si>
  <si>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</si>
  <si>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</si>
  <si>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</si>
  <si>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</si>
  <si>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</si>
  <si>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</si>
  <si>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</si>
  <si>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</si>
  <si>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</si>
  <si>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</si>
  <si>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</si>
  <si>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</si>
  <si>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</si>
  <si>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</si>
  <si>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</si>
  <si>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</si>
  <si>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</si>
  <si>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</si>
  <si>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</si>
  <si>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</si>
  <si>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</si>
  <si>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</si>
  <si>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</si>
  <si>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</si>
  <si>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</si>
  <si>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</si>
  <si>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</si>
  <si>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</si>
  <si>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</si>
  <si>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</si>
  <si>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</si>
  <si>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</si>
  <si>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</si>
  <si>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</si>
  <si>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</si>
  <si>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</si>
  <si>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</si>
  <si>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</si>
  <si>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</si>
  <si>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</si>
  <si>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</si>
  <si>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</si>
  <si>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</si>
  <si>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</si>
  <si>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</si>
  <si>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</si>
  <si>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</si>
  <si>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</si>
  <si>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</si>
  <si>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</si>
  <si>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</si>
  <si>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</si>
  <si>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</si>
  <si>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</si>
  <si>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</si>
  <si>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</si>
  <si>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</si>
  <si>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</si>
  <si>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</si>
  <si>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</si>
  <si>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</si>
  <si>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</si>
  <si>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</si>
  <si>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</si>
  <si>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</si>
  <si>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</si>
  <si>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</si>
  <si>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</si>
  <si>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 de Urologia</t>
  </si>
  <si>
    <t>Serviços Administrativos</t>
  </si>
  <si>
    <t>Serviço de Cardiologia</t>
  </si>
  <si>
    <t>Serviços de Enfermagem</t>
  </si>
  <si>
    <t xml:space="preserve">Serviços de Laboratório </t>
  </si>
  <si>
    <t>extrato</t>
  </si>
  <si>
    <t>Banco Bradesco S.A</t>
  </si>
  <si>
    <t>Serviços médicos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</si>
  <si>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</si>
  <si>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</si>
  <si>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</si>
  <si>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</si>
  <si>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</si>
  <si>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</si>
  <si>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</si>
  <si>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</si>
  <si>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</si>
  <si>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</si>
  <si>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</si>
  <si>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</si>
  <si>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</si>
  <si>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</si>
  <si>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</si>
  <si>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</si>
  <si>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Moreno Médicos Associados Ltda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</si>
  <si>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</si>
  <si>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</si>
  <si>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</si>
  <si>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Serviço de Regulação</t>
  </si>
  <si>
    <t>até 13/01/2021</t>
  </si>
  <si>
    <t>fatura</t>
  </si>
  <si>
    <t>Termo Aditamento nº 03</t>
  </si>
  <si>
    <t>até 13/01/2022</t>
  </si>
  <si>
    <t>Termo Aditamento nº 01</t>
  </si>
  <si>
    <t>05.764.851/0001-24</t>
  </si>
  <si>
    <t>20.414.807/0001-88</t>
  </si>
  <si>
    <t>31.175.750/0001-28</t>
  </si>
  <si>
    <t>16.893.341/0001-73</t>
  </si>
  <si>
    <t>10.221.686/0001-02</t>
  </si>
  <si>
    <t>Serviço de Fisio/laboratório</t>
  </si>
  <si>
    <t>Transguara Transporte e Locação Ltda Epp</t>
  </si>
  <si>
    <t>02.668.680/0001-41</t>
  </si>
  <si>
    <t>07.149.505/0001-61</t>
  </si>
  <si>
    <t>Termo Aditamento nº 04</t>
  </si>
  <si>
    <t>Despesas Financeiras</t>
  </si>
  <si>
    <t>Extrato</t>
  </si>
  <si>
    <t>Kaprinter Comércio Serviço e Locação de Equipamaneto</t>
  </si>
  <si>
    <t>Termo Aditivo nº 05</t>
  </si>
  <si>
    <t>(A) SALDO DO EXERCÍCIO ANTERIOR</t>
  </si>
  <si>
    <t>Termo de Aditamento nº 07</t>
  </si>
  <si>
    <t>Serviço de Infectologia</t>
  </si>
  <si>
    <t>37.266.019/0001-94</t>
  </si>
  <si>
    <t>Pro Infecto Serviços Médicos Ltda</t>
  </si>
  <si>
    <t>F.Rodrigues Seg do Trab Me</t>
  </si>
  <si>
    <t>Termo de Aditamento nº 08</t>
  </si>
  <si>
    <t>até 13/01/2023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</si>
  <si>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</si>
  <si>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</si>
  <si>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</si>
  <si>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</si>
  <si>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</si>
  <si>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</si>
  <si>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</si>
  <si>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Termo de Aditamento nº 09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</si>
  <si>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</si>
  <si>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</si>
  <si>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</si>
  <si>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</si>
  <si>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</si>
  <si>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</si>
  <si>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</si>
  <si>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Termo de Aditamento nº 10</t>
  </si>
  <si>
    <t>Serviço Higiene</t>
  </si>
  <si>
    <t>Termo de Aditamento nº 11</t>
  </si>
  <si>
    <t>até 13/01/2024</t>
  </si>
  <si>
    <t>Maksud Cardiologia Diagnóstica e Terapeutica Ltda</t>
  </si>
  <si>
    <t>J Dib Clinica Médica Ltda Me</t>
  </si>
  <si>
    <t>22.960.973/0001-05</t>
  </si>
  <si>
    <t>Exame Eletroneuromiografia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</si>
  <si>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</si>
  <si>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</si>
  <si>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</si>
  <si>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</si>
  <si>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Termo de Aditamento nº 12</t>
  </si>
  <si>
    <t>Termo de Aditamento nº 06</t>
  </si>
  <si>
    <t>Alexandre Marques</t>
  </si>
  <si>
    <t>284.896.558-47</t>
  </si>
  <si>
    <t>gêneros alimentícios (parcial)</t>
  </si>
  <si>
    <t xml:space="preserve">gêneros alimentícios </t>
  </si>
  <si>
    <t>Serviço de audiometria</t>
  </si>
  <si>
    <t>A. P. R. Grilo Serviços Fonoaudiologicos Me</t>
  </si>
  <si>
    <t>31.481.186/0001-71</t>
  </si>
  <si>
    <t>Termo de Aditamento nº 13</t>
  </si>
  <si>
    <t>boleto</t>
  </si>
  <si>
    <t>Sindicato dos Enfermeiros do Est e São Paulo</t>
  </si>
  <si>
    <t>52.169.117/0001-05</t>
  </si>
  <si>
    <t>Ticket Serviços S.A</t>
  </si>
  <si>
    <t>47.866.934/0001-74</t>
  </si>
  <si>
    <t>serviço administrativos</t>
  </si>
  <si>
    <t>UltraSom Equipamentos Médicos Ltda</t>
  </si>
  <si>
    <t>Termo de Aditamento nº 14</t>
  </si>
  <si>
    <t>até 13/01/2025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</si>
  <si>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</si>
  <si>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Ferrari e Pwa Serviços Médics S/S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</si>
  <si>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</si>
  <si>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</si>
  <si>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</si>
  <si>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</si>
  <si>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</si>
  <si>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</si>
  <si>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</si>
  <si>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</si>
  <si>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</si>
  <si>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Cientificalab Produtos Laboratoriais e Sistemas Ltda</t>
  </si>
  <si>
    <t>04.539.279/0001-37</t>
  </si>
  <si>
    <t>Serviço de Impedanciometria</t>
  </si>
  <si>
    <t>Sindicato dos Empregados em Estab Serv Saude SJC</t>
  </si>
  <si>
    <t>28.078.064/0001-24</t>
  </si>
  <si>
    <t>Unidonto Cooperativa Odontologica de Jacrei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</si>
  <si>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</si>
  <si>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</si>
  <si>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</si>
  <si>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</si>
  <si>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</si>
  <si>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</si>
  <si>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</si>
  <si>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Outros materiais de consumo (parcial)</t>
  </si>
  <si>
    <t>56.908.115/0001-33</t>
  </si>
  <si>
    <t>Spectare Serviços Médicos Ltda</t>
  </si>
  <si>
    <t>Serviço Oftalmologia</t>
  </si>
  <si>
    <t>22.444.196/0001-46</t>
  </si>
  <si>
    <t>Efath Serviços Especializados Ltda</t>
  </si>
  <si>
    <t>43.813.540/0001-05</t>
  </si>
  <si>
    <t>Laveco Industria e Comércio Ltda</t>
  </si>
  <si>
    <t>Supermed Com e Imp de Prod Med E Hosp Ltda</t>
  </si>
  <si>
    <t>11.206.099/0004-41</t>
  </si>
  <si>
    <t>material médico hospitalar</t>
  </si>
  <si>
    <t>medicamento</t>
  </si>
  <si>
    <t>DBI Comérico e Imprtação Ltda</t>
  </si>
  <si>
    <t>07.295.190/0001-60</t>
  </si>
  <si>
    <t>Futura Comércio de Produtos Médicos e Hospitalares Ltda</t>
  </si>
  <si>
    <t>08.231.734/0001-93</t>
  </si>
  <si>
    <t>Supermed Com e Imp de Prod Med Hops Ltda</t>
  </si>
  <si>
    <t>Cirurgica São José Ltda</t>
  </si>
  <si>
    <t>55.309.074/0001-04</t>
  </si>
  <si>
    <t>material médico hospitalar (parcial)</t>
  </si>
  <si>
    <t>Comercial Cirurgica Rioclaresne Ltda</t>
  </si>
  <si>
    <t>67.729.178/0004-91</t>
  </si>
  <si>
    <t>Med Center Comercial Ltda</t>
  </si>
  <si>
    <t>00.874.929/0001-40</t>
  </si>
  <si>
    <t>Mercadinho Serv Mago Ltda</t>
  </si>
  <si>
    <t>01.677.196/0001-16</t>
  </si>
  <si>
    <t>Nova Mega G Atacadista de Alimentos S.A</t>
  </si>
  <si>
    <t>19.043.440/0002-35</t>
  </si>
  <si>
    <t>Copolfood Com Prod Alimentícios Ltda</t>
  </si>
  <si>
    <t>12.799.986/0001-90</t>
  </si>
  <si>
    <t>JBS S.A</t>
  </si>
  <si>
    <t>02.916.265/0236-15</t>
  </si>
  <si>
    <t>Comercial de Alimentos Caetano Ltda</t>
  </si>
  <si>
    <t>10.454.303/0001-38</t>
  </si>
  <si>
    <t>Amade Comércio de produtos de limpeza Ltda</t>
  </si>
  <si>
    <t>61.435.970/0001-04</t>
  </si>
  <si>
    <t>serviço de mamografia</t>
  </si>
  <si>
    <t>MF Serviços Médicos Ltda</t>
  </si>
  <si>
    <t>05.350.601/0001-48</t>
  </si>
  <si>
    <t>Unomed Comércio de Maeterias Hospitalares Eireli</t>
  </si>
  <si>
    <t>15.021.981/0001-20</t>
  </si>
  <si>
    <t>Camila Yukie Goto</t>
  </si>
  <si>
    <t>43.231.645/0001-48</t>
  </si>
  <si>
    <t>Melhor Gas Distribuidora Ltda</t>
  </si>
  <si>
    <t>48.100.176/0002-22</t>
  </si>
  <si>
    <t>01.677.196/001-16</t>
  </si>
  <si>
    <t>Minerva S.A</t>
  </si>
  <si>
    <t>67.620.377/0051-83</t>
  </si>
  <si>
    <t>Comercial de Alimentos AMRM Eireli</t>
  </si>
  <si>
    <t>31.365.558/0001-02</t>
  </si>
  <si>
    <t>Londres Distribuidora de Produtos Alimentícios Ltda</t>
  </si>
  <si>
    <t>07.034.947/0001-62</t>
  </si>
  <si>
    <t>Reval Atacado de Papelaria Ltda</t>
  </si>
  <si>
    <t>52.434.156/0001-84</t>
  </si>
  <si>
    <t>Lider Vale Produtos e Equip para Limpeza Ltda</t>
  </si>
  <si>
    <t>02.947.234/0001-76</t>
  </si>
  <si>
    <t>Sales Distribuidora Ltda</t>
  </si>
  <si>
    <t>47.978.428/0001-77</t>
  </si>
  <si>
    <t xml:space="preserve">Outros materiais de consumo </t>
  </si>
  <si>
    <t>Ssitema RB Quality Com de Embalagens Ltda</t>
  </si>
  <si>
    <t>08.189.587/0001-30</t>
  </si>
  <si>
    <t>NS Limp Dist de Materiais de Limpeza Desc Ltda</t>
  </si>
  <si>
    <t>36.657.007/0001-28</t>
  </si>
  <si>
    <t>Francisco Rodrigues de Andrade SJ Campos Me</t>
  </si>
  <si>
    <t>04.252.148/0001-74</t>
  </si>
  <si>
    <t>servço de fisioterapia</t>
  </si>
  <si>
    <t>Gisele Rezende Rangel Ltda</t>
  </si>
  <si>
    <t>17.009.487/0001-76</t>
  </si>
  <si>
    <t>Transf. Bancária nº 4342247 constante do Extrato</t>
  </si>
  <si>
    <t>Transf. Bancária nº 5420783 constante do Extrato</t>
  </si>
  <si>
    <t>Transf. Bancária nº 156747 constante do Extrato</t>
  </si>
  <si>
    <t>Guararema, 02 de janeiro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</si>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</sst>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4" fillId="0" borderId="0" xfId="0" applyFont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3" fillId="3" borderId="1" xfId="0" applyFont="1" applyFill="1" applyBorder="1"/>
    <xf numFmtId="0" fontId="0" fillId="3" borderId="1" xfId="0" applyFill="1" applyBorder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wrapText="1"/>
    </xf>
    <xf numFmtId="0" fontId="16" fillId="4" borderId="2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5" fillId="4" borderId="1" xfId="0" applyFont="1" applyFill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16" fillId="0" borderId="4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164" fontId="10" fillId="0" borderId="1" xfId="0" applyNumberFormat="1" applyFont="1" applyBorder="1"/>
    <xf numFmtId="4" fontId="18" fillId="0" borderId="1" xfId="0" applyNumberFormat="1" applyFont="1" applyBorder="1"/>
    <xf numFmtId="0" fontId="17" fillId="0" borderId="1" xfId="0" applyFont="1" applyBorder="1" applyAlignment="1">
      <alignment horizontal="left" wrapText="1"/>
    </xf>
    <xf numFmtId="164" fontId="0" fillId="0" borderId="0" xfId="1" applyFont="1" applyFill="1" applyBorder="1"/>
    <xf numFmtId="164" fontId="0" fillId="0" borderId="0" xfId="1" applyFont="1" applyFill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3" borderId="3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164" fontId="16" fillId="0" borderId="1" xfId="1" applyFont="1" applyFill="1" applyBorder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21" fillId="0" borderId="2" xfId="1" applyFont="1" applyFill="1" applyBorder="1"/>
    <xf numFmtId="164" fontId="21" fillId="0" borderId="2" xfId="1" applyFont="1" applyFill="1" applyBorder="1" applyAlignment="1">
      <alignment horizontal="right"/>
    </xf>
    <xf numFmtId="164" fontId="22" fillId="0" borderId="0" xfId="0" applyNumberFormat="1" applyFont="1"/>
    <xf numFmtId="164" fontId="21" fillId="0" borderId="1" xfId="1" applyFont="1" applyFill="1" applyBorder="1"/>
    <xf numFmtId="164" fontId="23" fillId="3" borderId="2" xfId="1" applyFont="1" applyFill="1" applyBorder="1"/>
    <xf numFmtId="164" fontId="23" fillId="4" borderId="2" xfId="1" applyFont="1" applyFill="1" applyBorder="1"/>
    <xf numFmtId="164" fontId="23" fillId="0" borderId="2" xfId="1" applyFont="1" applyFill="1" applyBorder="1" applyAlignment="1">
      <alignment horizontal="right"/>
    </xf>
    <xf numFmtId="164" fontId="23" fillId="3" borderId="2" xfId="1" applyFont="1" applyFill="1" applyBorder="1" applyAlignment="1">
      <alignment horizontal="right"/>
    </xf>
    <xf numFmtId="164" fontId="21" fillId="0" borderId="1" xfId="1" applyFont="1" applyFill="1" applyBorder="1" applyAlignment="1">
      <alignment wrapText="1"/>
    </xf>
    <xf numFmtId="164" fontId="21" fillId="0" borderId="2" xfId="1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/>
    <xf numFmtId="0" fontId="0" fillId="0" borderId="10" xfId="0" applyBorder="1"/>
    <xf numFmtId="164" fontId="25" fillId="3" borderId="2" xfId="1" applyFont="1" applyFill="1" applyBorder="1" applyAlignment="1">
      <alignment horizontal="right"/>
    </xf>
    <xf numFmtId="0" fontId="16" fillId="0" borderId="1" xfId="0" applyFont="1" applyBorder="1" applyAlignment="1">
      <alignment horizontal="left" wrapText="1"/>
    </xf>
    <xf numFmtId="164" fontId="3" fillId="0" borderId="1" xfId="1" applyFont="1" applyFill="1" applyBorder="1"/>
    <xf numFmtId="164" fontId="25" fillId="3" borderId="2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4" fillId="0" borderId="0" xfId="0" applyNumberFormat="1" applyFon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8" fillId="0" borderId="0" xfId="1" applyFont="1" applyAlignment="1">
      <alignment horizontal="center"/>
    </xf>
    <xf numFmtId="44" fontId="19" fillId="0" borderId="0" xfId="0" applyNumberFormat="1" applyFont="1"/>
    <xf numFmtId="14" fontId="1" fillId="0" borderId="1" xfId="0" applyNumberFormat="1" applyFont="1" applyBorder="1"/>
    <xf numFmtId="0" fontId="16" fillId="2" borderId="2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5" fillId="2" borderId="1" xfId="0" applyFont="1" applyFill="1" applyBorder="1"/>
    <xf numFmtId="164" fontId="29" fillId="2" borderId="1" xfId="1" applyFont="1" applyFill="1" applyBorder="1"/>
    <xf numFmtId="164" fontId="29" fillId="2" borderId="2" xfId="1" applyFont="1" applyFill="1" applyBorder="1"/>
    <xf numFmtId="164" fontId="14" fillId="0" borderId="0" xfId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6" fillId="0" borderId="2" xfId="1" applyFont="1" applyFill="1" applyBorder="1"/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J230"/>
  <sheetViews>
    <sheetView tabSelected="1" zoomScaleNormal="100" workbookViewId="0">
      <selection activeCell="G47" sqref="G1:L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26.140625" customWidth="1"/>
    <col min="8" max="8" width="13" customWidth="1"/>
    <col min="10" max="10" width="13.5703125" bestFit="1" customWidth="1"/>
  </cols>
  <sheetData>
    <row r="1" spans="1:6" x14ac:dyDescent="0.25">
      <c r="A1" s="110" t="s">
        <v>97</v>
      </c>
      <c r="B1" s="110"/>
      <c r="C1" s="110"/>
      <c r="D1" s="110"/>
      <c r="E1" s="110"/>
      <c r="F1" s="110"/>
    </row>
    <row r="2" spans="1:6" ht="6" customHeight="1" x14ac:dyDescent="0.25">
      <c r="A2" s="79"/>
      <c r="B2" s="79"/>
      <c r="C2" s="79"/>
      <c r="D2" s="79"/>
      <c r="E2" s="79"/>
      <c r="F2" s="79"/>
    </row>
    <row r="3" spans="1:6" ht="16.5" customHeight="1" x14ac:dyDescent="0.25">
      <c r="A3" s="110" t="s">
        <v>98</v>
      </c>
      <c r="B3" s="110"/>
      <c r="C3" s="110"/>
      <c r="D3" s="110"/>
      <c r="E3" s="110"/>
      <c r="F3" s="110"/>
    </row>
    <row r="4" spans="1:6" x14ac:dyDescent="0.25">
      <c r="A4" s="110" t="s">
        <v>0</v>
      </c>
      <c r="B4" s="110"/>
      <c r="C4" s="110"/>
      <c r="D4" s="110"/>
      <c r="E4" s="110"/>
      <c r="F4" s="110"/>
    </row>
    <row r="5" spans="1:6" ht="5.25" customHeight="1" x14ac:dyDescent="0.25">
      <c r="A5" s="79"/>
      <c r="B5" s="79"/>
      <c r="C5" s="79"/>
      <c r="D5" s="79"/>
      <c r="E5" s="79"/>
      <c r="F5" s="79"/>
    </row>
    <row r="6" spans="1:6" x14ac:dyDescent="0.25">
      <c r="A6" s="110" t="s">
        <v>54</v>
      </c>
      <c r="B6" s="110"/>
      <c r="C6" s="110"/>
      <c r="D6" s="110"/>
      <c r="E6" s="110"/>
      <c r="F6" s="110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11" t="s">
        <v>66</v>
      </c>
      <c r="C8" s="111"/>
      <c r="D8" s="111"/>
      <c r="E8" s="111"/>
      <c r="F8" s="111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167</v>
      </c>
      <c r="C13" s="1"/>
      <c r="D13" s="1"/>
      <c r="E13" s="1"/>
      <c r="F13" s="1"/>
    </row>
    <row r="14" spans="1:6" x14ac:dyDescent="0.25">
      <c r="A14" s="9" t="s">
        <v>3</v>
      </c>
      <c r="B14" s="1" t="s">
        <v>168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09" t="s">
        <v>109</v>
      </c>
      <c r="C15" s="109"/>
      <c r="D15" s="109"/>
      <c r="E15" s="109"/>
      <c r="F15" s="109"/>
    </row>
    <row r="16" spans="1:6" x14ac:dyDescent="0.25">
      <c r="A16" s="9" t="s">
        <v>4</v>
      </c>
      <c r="B16" s="81">
        <v>2024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80" t="s">
        <v>5</v>
      </c>
      <c r="B19" s="80" t="s">
        <v>6</v>
      </c>
      <c r="C19" s="112" t="s">
        <v>7</v>
      </c>
      <c r="D19" s="112"/>
      <c r="E19" s="112" t="s">
        <v>8</v>
      </c>
      <c r="F19" s="112"/>
    </row>
    <row r="20" spans="1:6" x14ac:dyDescent="0.25">
      <c r="A20" s="12" t="s">
        <v>108</v>
      </c>
      <c r="B20" s="15">
        <v>43844</v>
      </c>
      <c r="C20" s="113" t="s">
        <v>91</v>
      </c>
      <c r="D20" s="113"/>
      <c r="E20" s="114">
        <v>3710326.08</v>
      </c>
      <c r="F20" s="114"/>
    </row>
    <row r="21" spans="1:6" x14ac:dyDescent="0.25">
      <c r="A21" s="2" t="s">
        <v>115</v>
      </c>
      <c r="B21" s="15">
        <v>43915</v>
      </c>
      <c r="C21" s="115" t="s">
        <v>111</v>
      </c>
      <c r="D21" s="113"/>
      <c r="E21" s="114">
        <v>211280</v>
      </c>
      <c r="F21" s="114"/>
    </row>
    <row r="22" spans="1:6" x14ac:dyDescent="0.25">
      <c r="A22" s="2" t="s">
        <v>113</v>
      </c>
      <c r="B22" s="15">
        <v>44209</v>
      </c>
      <c r="C22" s="115" t="s">
        <v>114</v>
      </c>
      <c r="D22" s="113"/>
      <c r="E22" s="114">
        <v>3834753.12</v>
      </c>
      <c r="F22" s="114"/>
    </row>
    <row r="23" spans="1:6" x14ac:dyDescent="0.25">
      <c r="A23" s="2" t="s">
        <v>125</v>
      </c>
      <c r="B23" s="15">
        <v>44264</v>
      </c>
      <c r="C23" s="115" t="s">
        <v>114</v>
      </c>
      <c r="D23" s="113"/>
      <c r="E23" s="114">
        <v>99900</v>
      </c>
      <c r="F23" s="114"/>
    </row>
    <row r="24" spans="1:6" x14ac:dyDescent="0.25">
      <c r="A24" s="2" t="s">
        <v>129</v>
      </c>
      <c r="B24" s="15">
        <v>44349</v>
      </c>
      <c r="C24" s="115" t="s">
        <v>114</v>
      </c>
      <c r="D24" s="113"/>
      <c r="E24" s="114">
        <v>198498.3</v>
      </c>
      <c r="F24" s="114"/>
    </row>
    <row r="25" spans="1:6" x14ac:dyDescent="0.25">
      <c r="A25" s="2" t="s">
        <v>166</v>
      </c>
      <c r="B25" s="15">
        <v>44438</v>
      </c>
      <c r="C25" s="115" t="s">
        <v>114</v>
      </c>
      <c r="D25" s="113"/>
      <c r="E25" s="114">
        <v>220000</v>
      </c>
      <c r="F25" s="114"/>
    </row>
    <row r="26" spans="1:6" x14ac:dyDescent="0.25">
      <c r="A26" s="2" t="s">
        <v>131</v>
      </c>
      <c r="B26" s="15">
        <v>44473</v>
      </c>
      <c r="C26" s="115" t="s">
        <v>114</v>
      </c>
      <c r="D26" s="113"/>
      <c r="E26" s="114">
        <v>57449.22</v>
      </c>
      <c r="F26" s="114"/>
    </row>
    <row r="27" spans="1:6" x14ac:dyDescent="0.25">
      <c r="A27" s="2" t="s">
        <v>136</v>
      </c>
      <c r="B27" s="15">
        <v>44571</v>
      </c>
      <c r="C27" s="115" t="s">
        <v>137</v>
      </c>
      <c r="D27" s="113"/>
      <c r="E27" s="114">
        <v>4244903.6399999997</v>
      </c>
      <c r="F27" s="114"/>
    </row>
    <row r="28" spans="1:6" x14ac:dyDescent="0.25">
      <c r="A28" s="2" t="s">
        <v>145</v>
      </c>
      <c r="B28" s="15">
        <v>44649</v>
      </c>
      <c r="C28" s="115" t="s">
        <v>137</v>
      </c>
      <c r="D28" s="113"/>
      <c r="E28" s="118">
        <v>400000</v>
      </c>
      <c r="F28" s="118"/>
    </row>
    <row r="29" spans="1:6" x14ac:dyDescent="0.25">
      <c r="A29" s="2" t="s">
        <v>153</v>
      </c>
      <c r="B29" s="15">
        <v>44832</v>
      </c>
      <c r="C29" s="115" t="s">
        <v>137</v>
      </c>
      <c r="D29" s="113"/>
      <c r="E29" s="118">
        <v>100000</v>
      </c>
      <c r="F29" s="118"/>
    </row>
    <row r="30" spans="1:6" x14ac:dyDescent="0.25">
      <c r="A30" s="2" t="s">
        <v>155</v>
      </c>
      <c r="B30" s="15">
        <v>44939</v>
      </c>
      <c r="C30" s="115" t="s">
        <v>156</v>
      </c>
      <c r="D30" s="113"/>
      <c r="E30" s="119">
        <v>4963646.5199999996</v>
      </c>
      <c r="F30" s="120"/>
    </row>
    <row r="31" spans="1:6" x14ac:dyDescent="0.25">
      <c r="A31" s="2" t="s">
        <v>165</v>
      </c>
      <c r="B31" s="15">
        <v>45145</v>
      </c>
      <c r="C31" s="115" t="s">
        <v>156</v>
      </c>
      <c r="D31" s="113"/>
      <c r="E31" s="119">
        <v>479933.96</v>
      </c>
      <c r="F31" s="120"/>
    </row>
    <row r="32" spans="1:6" ht="15.75" customHeight="1" x14ac:dyDescent="0.25">
      <c r="A32" s="2" t="s">
        <v>174</v>
      </c>
      <c r="B32" s="96">
        <v>45289</v>
      </c>
      <c r="C32" s="115" t="s">
        <v>156</v>
      </c>
      <c r="D32" s="113"/>
      <c r="E32" s="121"/>
      <c r="F32" s="122"/>
    </row>
    <row r="33" spans="1:6" ht="15.75" customHeight="1" x14ac:dyDescent="0.25">
      <c r="A33" s="2" t="s">
        <v>182</v>
      </c>
      <c r="B33" s="96">
        <v>45303</v>
      </c>
      <c r="C33" s="115" t="s">
        <v>183</v>
      </c>
      <c r="D33" s="113"/>
      <c r="E33" s="125">
        <v>5763936.96</v>
      </c>
      <c r="F33" s="126"/>
    </row>
    <row r="34" spans="1:6" ht="18" customHeight="1" x14ac:dyDescent="0.25">
      <c r="A34" s="123" t="s">
        <v>92</v>
      </c>
      <c r="B34" s="124"/>
      <c r="C34" s="124"/>
      <c r="D34" s="124"/>
      <c r="E34" s="124"/>
      <c r="F34" s="124"/>
    </row>
    <row r="35" spans="1:6" ht="34.5" customHeight="1" x14ac:dyDescent="0.25">
      <c r="A35" s="67" t="s">
        <v>9</v>
      </c>
      <c r="B35" s="67" t="s">
        <v>10</v>
      </c>
      <c r="C35" s="67" t="s">
        <v>11</v>
      </c>
      <c r="D35" s="116" t="s">
        <v>12</v>
      </c>
      <c r="E35" s="117"/>
      <c r="F35" s="67" t="s">
        <v>13</v>
      </c>
    </row>
    <row r="36" spans="1:6" ht="23.25" customHeight="1" x14ac:dyDescent="0.25">
      <c r="A36" s="105">
        <v>45631</v>
      </c>
      <c r="B36" s="50">
        <v>100000</v>
      </c>
      <c r="C36" s="105">
        <v>45631</v>
      </c>
      <c r="D36" s="127" t="s">
        <v>276</v>
      </c>
      <c r="E36" s="127"/>
      <c r="F36" s="106">
        <v>100000</v>
      </c>
    </row>
    <row r="37" spans="1:6" ht="28.5" customHeight="1" x14ac:dyDescent="0.25">
      <c r="A37" s="105">
        <v>45632</v>
      </c>
      <c r="B37" s="50">
        <v>380328.88</v>
      </c>
      <c r="C37" s="105">
        <v>45632</v>
      </c>
      <c r="D37" s="127" t="s">
        <v>277</v>
      </c>
      <c r="E37" s="127"/>
      <c r="F37" s="106">
        <v>380328.88</v>
      </c>
    </row>
    <row r="38" spans="1:6" ht="28.5" customHeight="1" x14ac:dyDescent="0.25">
      <c r="A38" s="105">
        <v>45652</v>
      </c>
      <c r="B38" s="50">
        <v>380328.88</v>
      </c>
      <c r="C38" s="105">
        <v>45652</v>
      </c>
      <c r="D38" s="127" t="s">
        <v>278</v>
      </c>
      <c r="E38" s="127"/>
      <c r="F38" s="106">
        <v>380328.88</v>
      </c>
    </row>
    <row r="39" spans="1:6" x14ac:dyDescent="0.25">
      <c r="A39" s="128" t="s">
        <v>130</v>
      </c>
      <c r="B39" s="128"/>
      <c r="C39" s="128"/>
      <c r="D39" s="128"/>
      <c r="E39" s="128"/>
      <c r="F39" s="68">
        <v>666303.46</v>
      </c>
    </row>
    <row r="40" spans="1:6" x14ac:dyDescent="0.25">
      <c r="A40" s="129" t="s">
        <v>14</v>
      </c>
      <c r="B40" s="129"/>
      <c r="C40" s="129"/>
      <c r="D40" s="129"/>
      <c r="E40" s="129"/>
      <c r="F40" s="54">
        <f>F36+F38+F37</f>
        <v>860657.76</v>
      </c>
    </row>
    <row r="41" spans="1:6" x14ac:dyDescent="0.25">
      <c r="A41" s="129" t="s">
        <v>17</v>
      </c>
      <c r="B41" s="129"/>
      <c r="C41" s="129"/>
      <c r="D41" s="129"/>
      <c r="E41" s="129"/>
      <c r="F41" s="108">
        <f>2509.62+0.01+0.03+2439.9+0.28</f>
        <v>4949.84</v>
      </c>
    </row>
    <row r="42" spans="1:6" x14ac:dyDescent="0.25">
      <c r="A42" s="129" t="s">
        <v>67</v>
      </c>
      <c r="B42" s="129"/>
      <c r="C42" s="129"/>
      <c r="D42" s="129"/>
      <c r="E42" s="129"/>
      <c r="F42" s="16">
        <v>0</v>
      </c>
    </row>
    <row r="43" spans="1:6" x14ac:dyDescent="0.25">
      <c r="A43" s="129" t="s">
        <v>15</v>
      </c>
      <c r="B43" s="129"/>
      <c r="C43" s="129"/>
      <c r="D43" s="129"/>
      <c r="E43" s="129"/>
      <c r="F43" s="17">
        <f>F39+F40+F41+F42</f>
        <v>1531911.06</v>
      </c>
    </row>
    <row r="44" spans="1:6" ht="5.25" customHeight="1" x14ac:dyDescent="0.25">
      <c r="A44" s="130"/>
      <c r="B44" s="130"/>
      <c r="C44" s="130"/>
      <c r="D44" s="130"/>
      <c r="E44" s="130"/>
      <c r="F44" s="18"/>
    </row>
    <row r="45" spans="1:6" x14ac:dyDescent="0.25">
      <c r="A45" s="129" t="s">
        <v>99</v>
      </c>
      <c r="B45" s="129"/>
      <c r="C45" s="129"/>
      <c r="D45" s="129"/>
      <c r="E45" s="129"/>
      <c r="F45" s="17">
        <v>0</v>
      </c>
    </row>
    <row r="46" spans="1:6" x14ac:dyDescent="0.25">
      <c r="A46" s="129" t="s">
        <v>16</v>
      </c>
      <c r="B46" s="129"/>
      <c r="C46" s="129"/>
      <c r="D46" s="129"/>
      <c r="E46" s="129"/>
      <c r="F46" s="17">
        <f>F43+F45</f>
        <v>1531911.06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100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110" t="s">
        <v>97</v>
      </c>
      <c r="B52" s="110"/>
      <c r="C52" s="110"/>
      <c r="D52" s="110"/>
      <c r="E52" s="110"/>
      <c r="F52" s="110"/>
    </row>
    <row r="53" spans="1:6" ht="8.25" customHeight="1" x14ac:dyDescent="0.25">
      <c r="A53" s="79"/>
      <c r="B53" s="79"/>
      <c r="C53" s="79"/>
      <c r="D53" s="79"/>
      <c r="E53" s="79"/>
      <c r="F53" s="79"/>
    </row>
    <row r="54" spans="1:6" x14ac:dyDescent="0.25">
      <c r="A54" s="110" t="s">
        <v>98</v>
      </c>
      <c r="B54" s="110"/>
      <c r="C54" s="110"/>
      <c r="D54" s="110"/>
      <c r="E54" s="110"/>
      <c r="F54" s="110"/>
    </row>
    <row r="55" spans="1:6" x14ac:dyDescent="0.25">
      <c r="A55" s="110" t="s">
        <v>0</v>
      </c>
      <c r="B55" s="110"/>
      <c r="C55" s="110"/>
      <c r="D55" s="110"/>
      <c r="E55" s="110"/>
      <c r="F55" s="110"/>
    </row>
    <row r="56" spans="1:6" ht="9" customHeight="1" x14ac:dyDescent="0.25">
      <c r="A56" s="79"/>
      <c r="B56" s="79"/>
      <c r="C56" s="79"/>
      <c r="D56" s="79"/>
      <c r="E56" s="79"/>
      <c r="F56" s="79"/>
    </row>
    <row r="57" spans="1:6" x14ac:dyDescent="0.25">
      <c r="A57" s="110" t="s">
        <v>54</v>
      </c>
      <c r="B57" s="110"/>
      <c r="C57" s="110"/>
      <c r="D57" s="110"/>
      <c r="E57" s="110"/>
      <c r="F57" s="110"/>
    </row>
    <row r="58" spans="1:6" ht="8.25" customHeight="1" x14ac:dyDescent="0.25">
      <c r="A58" s="79"/>
      <c r="B58" s="79"/>
      <c r="C58" s="79"/>
      <c r="D58" s="79"/>
      <c r="E58" s="79"/>
      <c r="F58" s="79"/>
    </row>
    <row r="59" spans="1:6" ht="38.25" customHeight="1" x14ac:dyDescent="0.25">
      <c r="A59" s="131" t="s">
        <v>184</v>
      </c>
      <c r="B59" s="131"/>
      <c r="C59" s="131"/>
      <c r="D59" s="131"/>
      <c r="E59" s="131"/>
      <c r="F59" s="131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132" t="s">
        <v>94</v>
      </c>
      <c r="B61" s="132"/>
      <c r="C61" s="132"/>
      <c r="D61" s="132"/>
      <c r="E61" s="132"/>
      <c r="F61" s="132"/>
    </row>
    <row r="62" spans="1:6" x14ac:dyDescent="0.25">
      <c r="A62" s="133" t="s">
        <v>20</v>
      </c>
      <c r="B62" s="133"/>
      <c r="C62" s="133"/>
      <c r="D62" s="133"/>
      <c r="E62" s="133"/>
      <c r="F62" s="133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107</v>
      </c>
      <c r="F63" s="6" t="s">
        <v>25</v>
      </c>
    </row>
    <row r="64" spans="1:6" ht="18.75" customHeight="1" x14ac:dyDescent="0.25">
      <c r="A64" s="12" t="s">
        <v>26</v>
      </c>
      <c r="B64" s="50">
        <v>58378.27</v>
      </c>
      <c r="C64" s="50">
        <v>0</v>
      </c>
      <c r="D64" s="50">
        <v>58378.27</v>
      </c>
      <c r="E64" s="50">
        <f>C64+D64</f>
        <v>58378.27</v>
      </c>
      <c r="F64" s="50">
        <v>0</v>
      </c>
    </row>
    <row r="65" spans="1:7" ht="18.75" customHeight="1" x14ac:dyDescent="0.25">
      <c r="A65" s="12" t="s">
        <v>27</v>
      </c>
      <c r="B65" s="50">
        <v>0</v>
      </c>
      <c r="C65" s="50">
        <v>0</v>
      </c>
      <c r="D65" s="50">
        <v>0</v>
      </c>
      <c r="E65" s="50">
        <f t="shared" ref="E65:E79" si="0">C65+D65</f>
        <v>0</v>
      </c>
      <c r="F65" s="50">
        <v>0</v>
      </c>
    </row>
    <row r="66" spans="1:7" ht="18.75" customHeight="1" x14ac:dyDescent="0.25">
      <c r="A66" s="12" t="s">
        <v>28</v>
      </c>
      <c r="B66" s="50">
        <v>190.77</v>
      </c>
      <c r="C66" s="50">
        <v>0</v>
      </c>
      <c r="D66" s="50">
        <v>190.77</v>
      </c>
      <c r="E66" s="50">
        <f t="shared" si="0"/>
        <v>190.77</v>
      </c>
      <c r="F66" s="50">
        <v>0</v>
      </c>
    </row>
    <row r="67" spans="1:7" ht="18.75" customHeight="1" x14ac:dyDescent="0.25">
      <c r="A67" s="12" t="s">
        <v>96</v>
      </c>
      <c r="B67" s="50">
        <v>3820.15</v>
      </c>
      <c r="C67" s="50">
        <v>0</v>
      </c>
      <c r="D67" s="50">
        <v>3820.15</v>
      </c>
      <c r="E67" s="50">
        <f t="shared" si="0"/>
        <v>3820.15</v>
      </c>
      <c r="F67" s="50">
        <v>0</v>
      </c>
    </row>
    <row r="68" spans="1:7" ht="18.75" customHeight="1" x14ac:dyDescent="0.25">
      <c r="A68" s="12" t="s">
        <v>29</v>
      </c>
      <c r="B68" s="50">
        <v>10345.780000000001</v>
      </c>
      <c r="C68" s="50">
        <v>0</v>
      </c>
      <c r="D68" s="50">
        <v>10345.780000000001</v>
      </c>
      <c r="E68" s="50">
        <f t="shared" si="0"/>
        <v>10345.780000000001</v>
      </c>
      <c r="F68" s="50">
        <v>0</v>
      </c>
    </row>
    <row r="69" spans="1:7" ht="18.75" customHeight="1" x14ac:dyDescent="0.25">
      <c r="A69" s="19" t="s">
        <v>30</v>
      </c>
      <c r="B69" s="50">
        <v>3114.78</v>
      </c>
      <c r="C69" s="50">
        <v>0</v>
      </c>
      <c r="D69" s="50">
        <v>3114.78</v>
      </c>
      <c r="E69" s="50">
        <f t="shared" si="0"/>
        <v>3114.78</v>
      </c>
      <c r="F69" s="50">
        <v>0</v>
      </c>
    </row>
    <row r="70" spans="1:7" ht="18.75" customHeight="1" x14ac:dyDescent="0.25">
      <c r="A70" s="12" t="s">
        <v>47</v>
      </c>
      <c r="B70" s="50">
        <v>140213.79999999999</v>
      </c>
      <c r="C70" s="50">
        <v>0</v>
      </c>
      <c r="D70" s="50">
        <v>140213.79999999999</v>
      </c>
      <c r="E70" s="50">
        <f t="shared" si="0"/>
        <v>140213.79999999999</v>
      </c>
      <c r="F70" s="50">
        <v>0</v>
      </c>
    </row>
    <row r="71" spans="1:7" ht="18.75" customHeight="1" x14ac:dyDescent="0.25">
      <c r="A71" s="19" t="s">
        <v>31</v>
      </c>
      <c r="B71" s="50">
        <v>299036.81</v>
      </c>
      <c r="C71" s="50">
        <v>0</v>
      </c>
      <c r="D71" s="50">
        <v>299036.81</v>
      </c>
      <c r="E71" s="50">
        <f t="shared" si="0"/>
        <v>299036.81</v>
      </c>
      <c r="F71" s="50">
        <v>0</v>
      </c>
    </row>
    <row r="72" spans="1:7" ht="18.75" customHeight="1" x14ac:dyDescent="0.25">
      <c r="A72" s="12" t="s">
        <v>32</v>
      </c>
      <c r="B72" s="50">
        <v>0</v>
      </c>
      <c r="C72" s="50">
        <v>0</v>
      </c>
      <c r="D72" s="50">
        <v>0</v>
      </c>
      <c r="E72" s="50">
        <f t="shared" si="0"/>
        <v>0</v>
      </c>
      <c r="F72" s="50">
        <v>0</v>
      </c>
    </row>
    <row r="73" spans="1:7" ht="18.75" customHeight="1" x14ac:dyDescent="0.25">
      <c r="A73" s="12" t="s">
        <v>40</v>
      </c>
      <c r="B73" s="50">
        <v>17078.650000000001</v>
      </c>
      <c r="C73" s="50">
        <v>0</v>
      </c>
      <c r="D73" s="50">
        <v>17078.650000000001</v>
      </c>
      <c r="E73" s="50">
        <f t="shared" si="0"/>
        <v>17078.650000000001</v>
      </c>
      <c r="F73" s="50">
        <v>0</v>
      </c>
    </row>
    <row r="74" spans="1:7" ht="18.75" customHeight="1" x14ac:dyDescent="0.25">
      <c r="A74" s="12" t="s">
        <v>39</v>
      </c>
      <c r="B74" s="50">
        <v>0</v>
      </c>
      <c r="C74" s="50">
        <v>0</v>
      </c>
      <c r="D74" s="50">
        <v>0</v>
      </c>
      <c r="E74" s="50">
        <f t="shared" si="0"/>
        <v>0</v>
      </c>
      <c r="F74" s="50">
        <v>0</v>
      </c>
    </row>
    <row r="75" spans="1:7" ht="18.75" customHeight="1" x14ac:dyDescent="0.25">
      <c r="A75" s="12" t="s">
        <v>38</v>
      </c>
      <c r="B75" s="50">
        <v>0</v>
      </c>
      <c r="C75" s="50">
        <v>0</v>
      </c>
      <c r="D75" s="50">
        <v>0</v>
      </c>
      <c r="E75" s="50">
        <f t="shared" si="0"/>
        <v>0</v>
      </c>
      <c r="F75" s="50">
        <v>0</v>
      </c>
    </row>
    <row r="76" spans="1:7" ht="18.75" customHeight="1" x14ac:dyDescent="0.25">
      <c r="A76" s="19" t="s">
        <v>33</v>
      </c>
      <c r="B76" s="50">
        <v>0</v>
      </c>
      <c r="C76" s="50">
        <v>0</v>
      </c>
      <c r="D76" s="50">
        <v>0</v>
      </c>
      <c r="E76" s="50">
        <f t="shared" si="0"/>
        <v>0</v>
      </c>
      <c r="F76" s="50">
        <v>0</v>
      </c>
    </row>
    <row r="77" spans="1:7" ht="18.75" customHeight="1" x14ac:dyDescent="0.25">
      <c r="A77" s="12" t="s">
        <v>34</v>
      </c>
      <c r="B77" s="50">
        <v>0</v>
      </c>
      <c r="C77" s="50">
        <v>0</v>
      </c>
      <c r="D77" s="50">
        <v>0</v>
      </c>
      <c r="E77" s="50">
        <f t="shared" si="0"/>
        <v>0</v>
      </c>
      <c r="F77" s="50">
        <v>0</v>
      </c>
    </row>
    <row r="78" spans="1:7" ht="26.25" customHeight="1" x14ac:dyDescent="0.25">
      <c r="A78" s="19" t="s">
        <v>35</v>
      </c>
      <c r="B78" s="50">
        <f>171.7+171.7</f>
        <v>343.4</v>
      </c>
      <c r="C78" s="50">
        <v>0</v>
      </c>
      <c r="D78" s="50">
        <f>171.7+171.7</f>
        <v>343.4</v>
      </c>
      <c r="E78" s="50">
        <f t="shared" si="0"/>
        <v>343.4</v>
      </c>
      <c r="F78" s="50">
        <v>0</v>
      </c>
    </row>
    <row r="79" spans="1:7" ht="18.75" customHeight="1" x14ac:dyDescent="0.25">
      <c r="A79" s="12" t="s">
        <v>36</v>
      </c>
      <c r="B79" s="50">
        <v>598</v>
      </c>
      <c r="C79" s="50">
        <v>0</v>
      </c>
      <c r="D79" s="50">
        <v>598</v>
      </c>
      <c r="E79" s="50">
        <f t="shared" si="0"/>
        <v>598</v>
      </c>
      <c r="F79" s="50">
        <v>0</v>
      </c>
    </row>
    <row r="80" spans="1:7" ht="24.75" customHeight="1" x14ac:dyDescent="0.25">
      <c r="A80" s="20" t="s">
        <v>37</v>
      </c>
      <c r="B80" s="21">
        <f>SUM(B64:B79)</f>
        <v>533120.41</v>
      </c>
      <c r="C80" s="21">
        <f>SUM(C64:C79)</f>
        <v>0</v>
      </c>
      <c r="D80" s="21">
        <f>SUM(D64:D79)</f>
        <v>533120.41</v>
      </c>
      <c r="E80" s="55">
        <f>C80+D80</f>
        <v>533120.41</v>
      </c>
      <c r="F80" s="21">
        <f>SUM(F64:F79)</f>
        <v>0</v>
      </c>
      <c r="G80" s="13"/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134" t="s">
        <v>45</v>
      </c>
      <c r="B85" s="134"/>
      <c r="C85" s="134"/>
      <c r="D85" s="134"/>
      <c r="E85" s="134"/>
      <c r="F85" s="134"/>
    </row>
    <row r="86" spans="1:6" ht="61.5" customHeight="1" x14ac:dyDescent="0.25">
      <c r="A86" s="135" t="s">
        <v>101</v>
      </c>
      <c r="B86" s="135"/>
      <c r="C86" s="135"/>
      <c r="D86" s="135"/>
      <c r="E86" s="135"/>
      <c r="F86" s="135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110" t="s">
        <v>97</v>
      </c>
      <c r="B90" s="110"/>
      <c r="C90" s="110"/>
      <c r="D90" s="110"/>
      <c r="E90" s="110"/>
      <c r="F90" s="110"/>
    </row>
    <row r="91" spans="1:6" ht="10.5" customHeight="1" x14ac:dyDescent="0.25">
      <c r="A91" s="79"/>
      <c r="B91" s="79"/>
      <c r="C91" s="79"/>
      <c r="D91" s="79"/>
      <c r="E91" s="79"/>
      <c r="F91" s="79"/>
    </row>
    <row r="92" spans="1:6" x14ac:dyDescent="0.25">
      <c r="A92" s="110" t="s">
        <v>98</v>
      </c>
      <c r="B92" s="110"/>
      <c r="C92" s="110"/>
      <c r="D92" s="110"/>
      <c r="E92" s="110"/>
      <c r="F92" s="110"/>
    </row>
    <row r="93" spans="1:6" x14ac:dyDescent="0.25">
      <c r="A93" s="110" t="s">
        <v>0</v>
      </c>
      <c r="B93" s="110"/>
      <c r="C93" s="110"/>
      <c r="D93" s="110"/>
      <c r="E93" s="110"/>
      <c r="F93" s="110"/>
    </row>
    <row r="94" spans="1:6" ht="10.5" customHeight="1" x14ac:dyDescent="0.25">
      <c r="A94" s="79"/>
      <c r="B94" s="79"/>
      <c r="C94" s="79"/>
      <c r="D94" s="79"/>
      <c r="E94" s="79"/>
      <c r="F94" s="79"/>
    </row>
    <row r="95" spans="1:6" x14ac:dyDescent="0.25">
      <c r="A95" s="110" t="s">
        <v>54</v>
      </c>
      <c r="B95" s="110"/>
      <c r="C95" s="110"/>
      <c r="D95" s="110"/>
      <c r="E95" s="110"/>
      <c r="F95" s="110"/>
    </row>
    <row r="98" spans="1:10" ht="24.75" customHeight="1" x14ac:dyDescent="0.25">
      <c r="A98" s="137" t="s">
        <v>48</v>
      </c>
      <c r="B98" s="138"/>
      <c r="C98" s="138"/>
      <c r="D98" s="138"/>
      <c r="E98" s="138"/>
      <c r="F98" s="139"/>
    </row>
    <row r="99" spans="1:10" ht="24.75" customHeight="1" x14ac:dyDescent="0.25">
      <c r="A99" s="140" t="s">
        <v>49</v>
      </c>
      <c r="B99" s="141"/>
      <c r="C99" s="141"/>
      <c r="D99" s="141"/>
      <c r="E99" s="142"/>
      <c r="F99" s="17">
        <f>'anexo  '!F46</f>
        <v>1531911.06</v>
      </c>
      <c r="G99" s="65"/>
    </row>
    <row r="100" spans="1:10" ht="24.75" customHeight="1" x14ac:dyDescent="0.25">
      <c r="A100" s="140" t="s">
        <v>50</v>
      </c>
      <c r="B100" s="141"/>
      <c r="C100" s="141"/>
      <c r="D100" s="141"/>
      <c r="E100" s="142"/>
      <c r="F100" s="16">
        <f>'anexo  '!C80+'anexo  '!D80</f>
        <v>533120.41</v>
      </c>
      <c r="G100" s="65"/>
    </row>
    <row r="101" spans="1:10" ht="24.75" customHeight="1" x14ac:dyDescent="0.25">
      <c r="A101" s="140" t="s">
        <v>51</v>
      </c>
      <c r="B101" s="141"/>
      <c r="C101" s="141"/>
      <c r="D101" s="141"/>
      <c r="E101" s="142"/>
      <c r="F101" s="16">
        <f>'anexo  '!F43-(F100-'anexo  '!F45)</f>
        <v>998790.65</v>
      </c>
      <c r="G101" s="65"/>
    </row>
    <row r="102" spans="1:10" ht="24.75" customHeight="1" x14ac:dyDescent="0.25">
      <c r="A102" s="140" t="s">
        <v>52</v>
      </c>
      <c r="B102" s="141"/>
      <c r="C102" s="141"/>
      <c r="D102" s="141"/>
      <c r="E102" s="142"/>
      <c r="F102" s="87">
        <v>0</v>
      </c>
    </row>
    <row r="103" spans="1:10" ht="24.75" customHeight="1" x14ac:dyDescent="0.25">
      <c r="A103" s="140" t="s">
        <v>93</v>
      </c>
      <c r="B103" s="141"/>
      <c r="C103" s="141"/>
      <c r="D103" s="141"/>
      <c r="E103" s="142"/>
      <c r="F103" s="16">
        <f>F101-F102</f>
        <v>998790.65</v>
      </c>
      <c r="G103" s="63"/>
      <c r="J103" s="14"/>
    </row>
    <row r="104" spans="1:10" ht="20.25" customHeight="1" x14ac:dyDescent="0.25">
      <c r="G104" s="63"/>
    </row>
    <row r="105" spans="1:10" x14ac:dyDescent="0.25">
      <c r="A105" s="136" t="s">
        <v>102</v>
      </c>
      <c r="B105" s="136"/>
      <c r="C105" s="136"/>
      <c r="D105" s="136"/>
      <c r="E105" s="136"/>
      <c r="F105" s="136"/>
      <c r="G105" s="63"/>
    </row>
    <row r="106" spans="1:10" ht="15" customHeight="1" x14ac:dyDescent="0.25">
      <c r="A106" s="136"/>
      <c r="B106" s="136"/>
      <c r="C106" s="136"/>
      <c r="D106" s="136"/>
      <c r="E106" s="136"/>
      <c r="F106" s="136"/>
    </row>
    <row r="107" spans="1:10" x14ac:dyDescent="0.25">
      <c r="A107" s="136"/>
      <c r="B107" s="136"/>
      <c r="C107" s="136"/>
      <c r="D107" s="136"/>
      <c r="E107" s="136"/>
      <c r="F107" s="136"/>
      <c r="G107" s="63"/>
    </row>
    <row r="108" spans="1:10" x14ac:dyDescent="0.25">
      <c r="G108" s="63"/>
    </row>
    <row r="109" spans="1:10" x14ac:dyDescent="0.25">
      <c r="A109" t="s">
        <v>279</v>
      </c>
    </row>
    <row r="110" spans="1:10" x14ac:dyDescent="0.25">
      <c r="F110" s="34"/>
    </row>
    <row r="111" spans="1:10" x14ac:dyDescent="0.25">
      <c r="F111" s="34"/>
    </row>
    <row r="112" spans="1:10" x14ac:dyDescent="0.25">
      <c r="A112" s="84"/>
      <c r="F112" s="14"/>
    </row>
    <row r="113" spans="1:8" x14ac:dyDescent="0.25">
      <c r="A113" s="10" t="s">
        <v>167</v>
      </c>
      <c r="F113" s="89"/>
    </row>
    <row r="114" spans="1:8" x14ac:dyDescent="0.25">
      <c r="A114" s="10" t="s">
        <v>53</v>
      </c>
      <c r="F114" s="89"/>
      <c r="G114" s="57"/>
    </row>
    <row r="115" spans="1:8" x14ac:dyDescent="0.25">
      <c r="F115" s="34"/>
      <c r="G115" s="57"/>
    </row>
    <row r="116" spans="1:8" x14ac:dyDescent="0.25">
      <c r="F116" s="89"/>
      <c r="G116" s="14"/>
    </row>
    <row r="117" spans="1:8" x14ac:dyDescent="0.25">
      <c r="F117" s="89"/>
    </row>
    <row r="118" spans="1:8" x14ac:dyDescent="0.25">
      <c r="F118" s="89"/>
    </row>
    <row r="120" spans="1:8" x14ac:dyDescent="0.25">
      <c r="F120" s="34"/>
      <c r="G120" s="14"/>
    </row>
    <row r="121" spans="1:8" x14ac:dyDescent="0.25">
      <c r="F121" s="95"/>
    </row>
    <row r="122" spans="1:8" x14ac:dyDescent="0.25">
      <c r="F122" s="14"/>
      <c r="G122" s="58"/>
      <c r="H122" s="64"/>
    </row>
    <row r="123" spans="1:8" x14ac:dyDescent="0.25">
      <c r="G123" s="58"/>
    </row>
    <row r="124" spans="1:8" x14ac:dyDescent="0.25">
      <c r="F124" s="14"/>
      <c r="G124" s="58"/>
    </row>
    <row r="125" spans="1:8" x14ac:dyDescent="0.25">
      <c r="F125" s="89"/>
      <c r="G125" s="58"/>
    </row>
    <row r="126" spans="1:8" x14ac:dyDescent="0.25">
      <c r="F126" s="89"/>
      <c r="G126" s="14"/>
    </row>
    <row r="127" spans="1:8" x14ac:dyDescent="0.25">
      <c r="F127" s="89"/>
    </row>
    <row r="128" spans="1:8" x14ac:dyDescent="0.25">
      <c r="F128" s="89"/>
    </row>
    <row r="138" spans="7:7" x14ac:dyDescent="0.25">
      <c r="G138" s="14"/>
    </row>
    <row r="139" spans="7:7" x14ac:dyDescent="0.25">
      <c r="G139" s="14"/>
    </row>
    <row r="211" spans="7:8" x14ac:dyDescent="0.25">
      <c r="G211" s="34"/>
      <c r="H211" s="34"/>
    </row>
    <row r="212" spans="7:8" x14ac:dyDescent="0.25">
      <c r="G212" s="34"/>
      <c r="H212" s="34"/>
    </row>
    <row r="213" spans="7:8" x14ac:dyDescent="0.25">
      <c r="G213" s="34"/>
      <c r="H213" s="34"/>
    </row>
    <row r="214" spans="7:8" x14ac:dyDescent="0.25">
      <c r="G214" s="34"/>
      <c r="H214" s="34"/>
    </row>
    <row r="215" spans="7:8" x14ac:dyDescent="0.25">
      <c r="G215" s="34"/>
      <c r="H215" s="34"/>
    </row>
    <row r="216" spans="7:8" x14ac:dyDescent="0.25">
      <c r="G216" s="89"/>
    </row>
    <row r="230" spans="7:7" x14ac:dyDescent="0.25">
      <c r="G230" s="89" t="e">
        <f>354680.68-#REF!</f>
        <v>#REF!</v>
      </c>
    </row>
  </sheetData>
  <mergeCells count="69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A52:F52"/>
    <mergeCell ref="D36:E36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D37:E37"/>
    <mergeCell ref="D35:E35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4:F34"/>
    <mergeCell ref="C33:D33"/>
    <mergeCell ref="E33:F33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248"/>
  <sheetViews>
    <sheetView topLeftCell="A239" zoomScale="120" zoomScaleNormal="120" zoomScaleSheetLayoutView="100" workbookViewId="0">
      <selection activeCell="C91" sqref="C91:C97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38" customWidth="1"/>
    <col min="6" max="6" width="8.140625" customWidth="1"/>
    <col min="7" max="7" width="17.85546875" customWidth="1"/>
    <col min="8" max="8" width="14" customWidth="1"/>
    <col min="9" max="9" width="11.85546875" customWidth="1"/>
    <col min="249" max="249" width="25.85546875" customWidth="1"/>
    <col min="250" max="250" width="11.85546875" customWidth="1"/>
    <col min="251" max="251" width="32.42578125" customWidth="1"/>
    <col min="252" max="252" width="13.5703125" customWidth="1"/>
    <col min="253" max="253" width="12.7109375" customWidth="1"/>
    <col min="254" max="254" width="7.28515625" customWidth="1"/>
    <col min="255" max="255" width="23.5703125" customWidth="1"/>
    <col min="256" max="256" width="26" customWidth="1"/>
    <col min="505" max="505" width="25.85546875" customWidth="1"/>
    <col min="506" max="506" width="11.85546875" customWidth="1"/>
    <col min="507" max="507" width="32.42578125" customWidth="1"/>
    <col min="508" max="508" width="13.5703125" customWidth="1"/>
    <col min="509" max="509" width="12.7109375" customWidth="1"/>
    <col min="510" max="510" width="7.28515625" customWidth="1"/>
    <col min="511" max="511" width="23.5703125" customWidth="1"/>
    <col min="512" max="512" width="26" customWidth="1"/>
    <col min="761" max="761" width="25.85546875" customWidth="1"/>
    <col min="762" max="762" width="11.85546875" customWidth="1"/>
    <col min="763" max="763" width="32.42578125" customWidth="1"/>
    <col min="764" max="764" width="13.5703125" customWidth="1"/>
    <col min="765" max="765" width="12.7109375" customWidth="1"/>
    <col min="766" max="766" width="7.28515625" customWidth="1"/>
    <col min="767" max="767" width="23.5703125" customWidth="1"/>
    <col min="768" max="768" width="26" customWidth="1"/>
    <col min="1017" max="1017" width="25.85546875" customWidth="1"/>
    <col min="1018" max="1018" width="11.85546875" customWidth="1"/>
    <col min="1019" max="1019" width="32.42578125" customWidth="1"/>
    <col min="1020" max="1020" width="13.5703125" customWidth="1"/>
    <col min="1021" max="1021" width="12.7109375" customWidth="1"/>
    <col min="1022" max="1022" width="7.28515625" customWidth="1"/>
    <col min="1023" max="1023" width="23.5703125" customWidth="1"/>
    <col min="1024" max="1024" width="26" customWidth="1"/>
    <col min="1273" max="1273" width="25.85546875" customWidth="1"/>
    <col min="1274" max="1274" width="11.85546875" customWidth="1"/>
    <col min="1275" max="1275" width="32.42578125" customWidth="1"/>
    <col min="1276" max="1276" width="13.5703125" customWidth="1"/>
    <col min="1277" max="1277" width="12.7109375" customWidth="1"/>
    <col min="1278" max="1278" width="7.28515625" customWidth="1"/>
    <col min="1279" max="1279" width="23.5703125" customWidth="1"/>
    <col min="1280" max="1280" width="26" customWidth="1"/>
    <col min="1529" max="1529" width="25.85546875" customWidth="1"/>
    <col min="1530" max="1530" width="11.85546875" customWidth="1"/>
    <col min="1531" max="1531" width="32.42578125" customWidth="1"/>
    <col min="1532" max="1532" width="13.5703125" customWidth="1"/>
    <col min="1533" max="1533" width="12.7109375" customWidth="1"/>
    <col min="1534" max="1534" width="7.28515625" customWidth="1"/>
    <col min="1535" max="1535" width="23.5703125" customWidth="1"/>
    <col min="1536" max="1536" width="26" customWidth="1"/>
    <col min="1785" max="1785" width="25.85546875" customWidth="1"/>
    <col min="1786" max="1786" width="11.85546875" customWidth="1"/>
    <col min="1787" max="1787" width="32.42578125" customWidth="1"/>
    <col min="1788" max="1788" width="13.5703125" customWidth="1"/>
    <col min="1789" max="1789" width="12.7109375" customWidth="1"/>
    <col min="1790" max="1790" width="7.28515625" customWidth="1"/>
    <col min="1791" max="1791" width="23.5703125" customWidth="1"/>
    <col min="1792" max="1792" width="26" customWidth="1"/>
    <col min="2041" max="2041" width="25.85546875" customWidth="1"/>
    <col min="2042" max="2042" width="11.85546875" customWidth="1"/>
    <col min="2043" max="2043" width="32.42578125" customWidth="1"/>
    <col min="2044" max="2044" width="13.5703125" customWidth="1"/>
    <col min="2045" max="2045" width="12.7109375" customWidth="1"/>
    <col min="2046" max="2046" width="7.28515625" customWidth="1"/>
    <col min="2047" max="2047" width="23.5703125" customWidth="1"/>
    <col min="2048" max="2048" width="26" customWidth="1"/>
    <col min="2297" max="2297" width="25.85546875" customWidth="1"/>
    <col min="2298" max="2298" width="11.85546875" customWidth="1"/>
    <col min="2299" max="2299" width="32.42578125" customWidth="1"/>
    <col min="2300" max="2300" width="13.5703125" customWidth="1"/>
    <col min="2301" max="2301" width="12.7109375" customWidth="1"/>
    <col min="2302" max="2302" width="7.28515625" customWidth="1"/>
    <col min="2303" max="2303" width="23.5703125" customWidth="1"/>
    <col min="2304" max="2304" width="26" customWidth="1"/>
    <col min="2553" max="2553" width="25.85546875" customWidth="1"/>
    <col min="2554" max="2554" width="11.85546875" customWidth="1"/>
    <col min="2555" max="2555" width="32.42578125" customWidth="1"/>
    <col min="2556" max="2556" width="13.5703125" customWidth="1"/>
    <col min="2557" max="2557" width="12.7109375" customWidth="1"/>
    <col min="2558" max="2558" width="7.28515625" customWidth="1"/>
    <col min="2559" max="2559" width="23.5703125" customWidth="1"/>
    <col min="2560" max="2560" width="26" customWidth="1"/>
    <col min="2809" max="2809" width="25.85546875" customWidth="1"/>
    <col min="2810" max="2810" width="11.85546875" customWidth="1"/>
    <col min="2811" max="2811" width="32.42578125" customWidth="1"/>
    <col min="2812" max="2812" width="13.5703125" customWidth="1"/>
    <col min="2813" max="2813" width="12.7109375" customWidth="1"/>
    <col min="2814" max="2814" width="7.28515625" customWidth="1"/>
    <col min="2815" max="2815" width="23.5703125" customWidth="1"/>
    <col min="2816" max="2816" width="26" customWidth="1"/>
    <col min="3065" max="3065" width="25.85546875" customWidth="1"/>
    <col min="3066" max="3066" width="11.85546875" customWidth="1"/>
    <col min="3067" max="3067" width="32.42578125" customWidth="1"/>
    <col min="3068" max="3068" width="13.5703125" customWidth="1"/>
    <col min="3069" max="3069" width="12.7109375" customWidth="1"/>
    <col min="3070" max="3070" width="7.28515625" customWidth="1"/>
    <col min="3071" max="3071" width="23.5703125" customWidth="1"/>
    <col min="3072" max="3072" width="26" customWidth="1"/>
    <col min="3321" max="3321" width="25.85546875" customWidth="1"/>
    <col min="3322" max="3322" width="11.85546875" customWidth="1"/>
    <col min="3323" max="3323" width="32.42578125" customWidth="1"/>
    <col min="3324" max="3324" width="13.5703125" customWidth="1"/>
    <col min="3325" max="3325" width="12.7109375" customWidth="1"/>
    <col min="3326" max="3326" width="7.28515625" customWidth="1"/>
    <col min="3327" max="3327" width="23.5703125" customWidth="1"/>
    <col min="3328" max="3328" width="26" customWidth="1"/>
    <col min="3577" max="3577" width="25.85546875" customWidth="1"/>
    <col min="3578" max="3578" width="11.85546875" customWidth="1"/>
    <col min="3579" max="3579" width="32.42578125" customWidth="1"/>
    <col min="3580" max="3580" width="13.5703125" customWidth="1"/>
    <col min="3581" max="3581" width="12.7109375" customWidth="1"/>
    <col min="3582" max="3582" width="7.28515625" customWidth="1"/>
    <col min="3583" max="3583" width="23.5703125" customWidth="1"/>
    <col min="3584" max="3584" width="26" customWidth="1"/>
    <col min="3833" max="3833" width="25.85546875" customWidth="1"/>
    <col min="3834" max="3834" width="11.85546875" customWidth="1"/>
    <col min="3835" max="3835" width="32.42578125" customWidth="1"/>
    <col min="3836" max="3836" width="13.5703125" customWidth="1"/>
    <col min="3837" max="3837" width="12.7109375" customWidth="1"/>
    <col min="3838" max="3838" width="7.28515625" customWidth="1"/>
    <col min="3839" max="3839" width="23.5703125" customWidth="1"/>
    <col min="3840" max="3840" width="26" customWidth="1"/>
    <col min="4089" max="4089" width="25.85546875" customWidth="1"/>
    <col min="4090" max="4090" width="11.85546875" customWidth="1"/>
    <col min="4091" max="4091" width="32.42578125" customWidth="1"/>
    <col min="4092" max="4092" width="13.5703125" customWidth="1"/>
    <col min="4093" max="4093" width="12.7109375" customWidth="1"/>
    <col min="4094" max="4094" width="7.28515625" customWidth="1"/>
    <col min="4095" max="4095" width="23.5703125" customWidth="1"/>
    <col min="4096" max="4096" width="26" customWidth="1"/>
    <col min="4345" max="4345" width="25.85546875" customWidth="1"/>
    <col min="4346" max="4346" width="11.85546875" customWidth="1"/>
    <col min="4347" max="4347" width="32.42578125" customWidth="1"/>
    <col min="4348" max="4348" width="13.5703125" customWidth="1"/>
    <col min="4349" max="4349" width="12.7109375" customWidth="1"/>
    <col min="4350" max="4350" width="7.28515625" customWidth="1"/>
    <col min="4351" max="4351" width="23.5703125" customWidth="1"/>
    <col min="4352" max="4352" width="26" customWidth="1"/>
    <col min="4601" max="4601" width="25.85546875" customWidth="1"/>
    <col min="4602" max="4602" width="11.85546875" customWidth="1"/>
    <col min="4603" max="4603" width="32.42578125" customWidth="1"/>
    <col min="4604" max="4604" width="13.5703125" customWidth="1"/>
    <col min="4605" max="4605" width="12.7109375" customWidth="1"/>
    <col min="4606" max="4606" width="7.28515625" customWidth="1"/>
    <col min="4607" max="4607" width="23.5703125" customWidth="1"/>
    <col min="4608" max="4608" width="26" customWidth="1"/>
    <col min="4857" max="4857" width="25.85546875" customWidth="1"/>
    <col min="4858" max="4858" width="11.85546875" customWidth="1"/>
    <col min="4859" max="4859" width="32.42578125" customWidth="1"/>
    <col min="4860" max="4860" width="13.5703125" customWidth="1"/>
    <col min="4861" max="4861" width="12.7109375" customWidth="1"/>
    <col min="4862" max="4862" width="7.28515625" customWidth="1"/>
    <col min="4863" max="4863" width="23.5703125" customWidth="1"/>
    <col min="4864" max="4864" width="26" customWidth="1"/>
    <col min="5113" max="5113" width="25.85546875" customWidth="1"/>
    <col min="5114" max="5114" width="11.85546875" customWidth="1"/>
    <col min="5115" max="5115" width="32.42578125" customWidth="1"/>
    <col min="5116" max="5116" width="13.5703125" customWidth="1"/>
    <col min="5117" max="5117" width="12.7109375" customWidth="1"/>
    <col min="5118" max="5118" width="7.28515625" customWidth="1"/>
    <col min="5119" max="5119" width="23.5703125" customWidth="1"/>
    <col min="5120" max="5120" width="26" customWidth="1"/>
    <col min="5369" max="5369" width="25.85546875" customWidth="1"/>
    <col min="5370" max="5370" width="11.85546875" customWidth="1"/>
    <col min="5371" max="5371" width="32.42578125" customWidth="1"/>
    <col min="5372" max="5372" width="13.5703125" customWidth="1"/>
    <col min="5373" max="5373" width="12.7109375" customWidth="1"/>
    <col min="5374" max="5374" width="7.28515625" customWidth="1"/>
    <col min="5375" max="5375" width="23.5703125" customWidth="1"/>
    <col min="5376" max="5376" width="26" customWidth="1"/>
    <col min="5625" max="5625" width="25.85546875" customWidth="1"/>
    <col min="5626" max="5626" width="11.85546875" customWidth="1"/>
    <col min="5627" max="5627" width="32.42578125" customWidth="1"/>
    <col min="5628" max="5628" width="13.5703125" customWidth="1"/>
    <col min="5629" max="5629" width="12.7109375" customWidth="1"/>
    <col min="5630" max="5630" width="7.28515625" customWidth="1"/>
    <col min="5631" max="5631" width="23.5703125" customWidth="1"/>
    <col min="5632" max="5632" width="26" customWidth="1"/>
    <col min="5881" max="5881" width="25.85546875" customWidth="1"/>
    <col min="5882" max="5882" width="11.85546875" customWidth="1"/>
    <col min="5883" max="5883" width="32.42578125" customWidth="1"/>
    <col min="5884" max="5884" width="13.5703125" customWidth="1"/>
    <col min="5885" max="5885" width="12.7109375" customWidth="1"/>
    <col min="5886" max="5886" width="7.28515625" customWidth="1"/>
    <col min="5887" max="5887" width="23.5703125" customWidth="1"/>
    <col min="5888" max="5888" width="26" customWidth="1"/>
    <col min="6137" max="6137" width="25.85546875" customWidth="1"/>
    <col min="6138" max="6138" width="11.85546875" customWidth="1"/>
    <col min="6139" max="6139" width="32.42578125" customWidth="1"/>
    <col min="6140" max="6140" width="13.5703125" customWidth="1"/>
    <col min="6141" max="6141" width="12.7109375" customWidth="1"/>
    <col min="6142" max="6142" width="7.28515625" customWidth="1"/>
    <col min="6143" max="6143" width="23.5703125" customWidth="1"/>
    <col min="6144" max="6144" width="26" customWidth="1"/>
    <col min="6393" max="6393" width="25.85546875" customWidth="1"/>
    <col min="6394" max="6394" width="11.85546875" customWidth="1"/>
    <col min="6395" max="6395" width="32.42578125" customWidth="1"/>
    <col min="6396" max="6396" width="13.5703125" customWidth="1"/>
    <col min="6397" max="6397" width="12.7109375" customWidth="1"/>
    <col min="6398" max="6398" width="7.28515625" customWidth="1"/>
    <col min="6399" max="6399" width="23.5703125" customWidth="1"/>
    <col min="6400" max="6400" width="26" customWidth="1"/>
    <col min="6649" max="6649" width="25.85546875" customWidth="1"/>
    <col min="6650" max="6650" width="11.85546875" customWidth="1"/>
    <col min="6651" max="6651" width="32.42578125" customWidth="1"/>
    <col min="6652" max="6652" width="13.5703125" customWidth="1"/>
    <col min="6653" max="6653" width="12.7109375" customWidth="1"/>
    <col min="6654" max="6654" width="7.28515625" customWidth="1"/>
    <col min="6655" max="6655" width="23.5703125" customWidth="1"/>
    <col min="6656" max="6656" width="26" customWidth="1"/>
    <col min="6905" max="6905" width="25.85546875" customWidth="1"/>
    <col min="6906" max="6906" width="11.85546875" customWidth="1"/>
    <col min="6907" max="6907" width="32.42578125" customWidth="1"/>
    <col min="6908" max="6908" width="13.5703125" customWidth="1"/>
    <col min="6909" max="6909" width="12.7109375" customWidth="1"/>
    <col min="6910" max="6910" width="7.28515625" customWidth="1"/>
    <col min="6911" max="6911" width="23.5703125" customWidth="1"/>
    <col min="6912" max="6912" width="26" customWidth="1"/>
    <col min="7161" max="7161" width="25.85546875" customWidth="1"/>
    <col min="7162" max="7162" width="11.85546875" customWidth="1"/>
    <col min="7163" max="7163" width="32.42578125" customWidth="1"/>
    <col min="7164" max="7164" width="13.5703125" customWidth="1"/>
    <col min="7165" max="7165" width="12.7109375" customWidth="1"/>
    <col min="7166" max="7166" width="7.28515625" customWidth="1"/>
    <col min="7167" max="7167" width="23.5703125" customWidth="1"/>
    <col min="7168" max="7168" width="26" customWidth="1"/>
    <col min="7417" max="7417" width="25.85546875" customWidth="1"/>
    <col min="7418" max="7418" width="11.85546875" customWidth="1"/>
    <col min="7419" max="7419" width="32.42578125" customWidth="1"/>
    <col min="7420" max="7420" width="13.5703125" customWidth="1"/>
    <col min="7421" max="7421" width="12.7109375" customWidth="1"/>
    <col min="7422" max="7422" width="7.28515625" customWidth="1"/>
    <col min="7423" max="7423" width="23.5703125" customWidth="1"/>
    <col min="7424" max="7424" width="26" customWidth="1"/>
    <col min="7673" max="7673" width="25.85546875" customWidth="1"/>
    <col min="7674" max="7674" width="11.85546875" customWidth="1"/>
    <col min="7675" max="7675" width="32.42578125" customWidth="1"/>
    <col min="7676" max="7676" width="13.5703125" customWidth="1"/>
    <col min="7677" max="7677" width="12.7109375" customWidth="1"/>
    <col min="7678" max="7678" width="7.28515625" customWidth="1"/>
    <col min="7679" max="7679" width="23.5703125" customWidth="1"/>
    <col min="7680" max="7680" width="26" customWidth="1"/>
    <col min="7929" max="7929" width="25.85546875" customWidth="1"/>
    <col min="7930" max="7930" width="11.85546875" customWidth="1"/>
    <col min="7931" max="7931" width="32.42578125" customWidth="1"/>
    <col min="7932" max="7932" width="13.5703125" customWidth="1"/>
    <col min="7933" max="7933" width="12.7109375" customWidth="1"/>
    <col min="7934" max="7934" width="7.28515625" customWidth="1"/>
    <col min="7935" max="7935" width="23.5703125" customWidth="1"/>
    <col min="7936" max="7936" width="26" customWidth="1"/>
    <col min="8185" max="8185" width="25.85546875" customWidth="1"/>
    <col min="8186" max="8186" width="11.85546875" customWidth="1"/>
    <col min="8187" max="8187" width="32.42578125" customWidth="1"/>
    <col min="8188" max="8188" width="13.5703125" customWidth="1"/>
    <col min="8189" max="8189" width="12.7109375" customWidth="1"/>
    <col min="8190" max="8190" width="7.28515625" customWidth="1"/>
    <col min="8191" max="8191" width="23.5703125" customWidth="1"/>
    <col min="8192" max="8192" width="26" customWidth="1"/>
    <col min="8441" max="8441" width="25.85546875" customWidth="1"/>
    <col min="8442" max="8442" width="11.85546875" customWidth="1"/>
    <col min="8443" max="8443" width="32.42578125" customWidth="1"/>
    <col min="8444" max="8444" width="13.5703125" customWidth="1"/>
    <col min="8445" max="8445" width="12.7109375" customWidth="1"/>
    <col min="8446" max="8446" width="7.28515625" customWidth="1"/>
    <col min="8447" max="8447" width="23.5703125" customWidth="1"/>
    <col min="8448" max="8448" width="26" customWidth="1"/>
    <col min="8697" max="8697" width="25.85546875" customWidth="1"/>
    <col min="8698" max="8698" width="11.85546875" customWidth="1"/>
    <col min="8699" max="8699" width="32.42578125" customWidth="1"/>
    <col min="8700" max="8700" width="13.5703125" customWidth="1"/>
    <col min="8701" max="8701" width="12.7109375" customWidth="1"/>
    <col min="8702" max="8702" width="7.28515625" customWidth="1"/>
    <col min="8703" max="8703" width="23.5703125" customWidth="1"/>
    <col min="8704" max="8704" width="26" customWidth="1"/>
    <col min="8953" max="8953" width="25.85546875" customWidth="1"/>
    <col min="8954" max="8954" width="11.85546875" customWidth="1"/>
    <col min="8955" max="8955" width="32.42578125" customWidth="1"/>
    <col min="8956" max="8956" width="13.5703125" customWidth="1"/>
    <col min="8957" max="8957" width="12.7109375" customWidth="1"/>
    <col min="8958" max="8958" width="7.28515625" customWidth="1"/>
    <col min="8959" max="8959" width="23.5703125" customWidth="1"/>
    <col min="8960" max="8960" width="26" customWidth="1"/>
    <col min="9209" max="9209" width="25.85546875" customWidth="1"/>
    <col min="9210" max="9210" width="11.85546875" customWidth="1"/>
    <col min="9211" max="9211" width="32.42578125" customWidth="1"/>
    <col min="9212" max="9212" width="13.5703125" customWidth="1"/>
    <col min="9213" max="9213" width="12.7109375" customWidth="1"/>
    <col min="9214" max="9214" width="7.28515625" customWidth="1"/>
    <col min="9215" max="9215" width="23.5703125" customWidth="1"/>
    <col min="9216" max="9216" width="26" customWidth="1"/>
    <col min="9465" max="9465" width="25.85546875" customWidth="1"/>
    <col min="9466" max="9466" width="11.85546875" customWidth="1"/>
    <col min="9467" max="9467" width="32.42578125" customWidth="1"/>
    <col min="9468" max="9468" width="13.5703125" customWidth="1"/>
    <col min="9469" max="9469" width="12.7109375" customWidth="1"/>
    <col min="9470" max="9470" width="7.28515625" customWidth="1"/>
    <col min="9471" max="9471" width="23.5703125" customWidth="1"/>
    <col min="9472" max="9472" width="26" customWidth="1"/>
    <col min="9721" max="9721" width="25.85546875" customWidth="1"/>
    <col min="9722" max="9722" width="11.85546875" customWidth="1"/>
    <col min="9723" max="9723" width="32.42578125" customWidth="1"/>
    <col min="9724" max="9724" width="13.5703125" customWidth="1"/>
    <col min="9725" max="9725" width="12.7109375" customWidth="1"/>
    <col min="9726" max="9726" width="7.28515625" customWidth="1"/>
    <col min="9727" max="9727" width="23.5703125" customWidth="1"/>
    <col min="9728" max="9728" width="26" customWidth="1"/>
    <col min="9977" max="9977" width="25.85546875" customWidth="1"/>
    <col min="9978" max="9978" width="11.85546875" customWidth="1"/>
    <col min="9979" max="9979" width="32.42578125" customWidth="1"/>
    <col min="9980" max="9980" width="13.5703125" customWidth="1"/>
    <col min="9981" max="9981" width="12.7109375" customWidth="1"/>
    <col min="9982" max="9982" width="7.28515625" customWidth="1"/>
    <col min="9983" max="9983" width="23.5703125" customWidth="1"/>
    <col min="9984" max="9984" width="26" customWidth="1"/>
    <col min="10233" max="10233" width="25.85546875" customWidth="1"/>
    <col min="10234" max="10234" width="11.85546875" customWidth="1"/>
    <col min="10235" max="10235" width="32.42578125" customWidth="1"/>
    <col min="10236" max="10236" width="13.5703125" customWidth="1"/>
    <col min="10237" max="10237" width="12.7109375" customWidth="1"/>
    <col min="10238" max="10238" width="7.28515625" customWidth="1"/>
    <col min="10239" max="10239" width="23.5703125" customWidth="1"/>
    <col min="10240" max="10240" width="26" customWidth="1"/>
    <col min="10489" max="10489" width="25.85546875" customWidth="1"/>
    <col min="10490" max="10490" width="11.85546875" customWidth="1"/>
    <col min="10491" max="10491" width="32.42578125" customWidth="1"/>
    <col min="10492" max="10492" width="13.5703125" customWidth="1"/>
    <col min="10493" max="10493" width="12.7109375" customWidth="1"/>
    <col min="10494" max="10494" width="7.28515625" customWidth="1"/>
    <col min="10495" max="10495" width="23.5703125" customWidth="1"/>
    <col min="10496" max="10496" width="26" customWidth="1"/>
    <col min="10745" max="10745" width="25.85546875" customWidth="1"/>
    <col min="10746" max="10746" width="11.85546875" customWidth="1"/>
    <col min="10747" max="10747" width="32.42578125" customWidth="1"/>
    <col min="10748" max="10748" width="13.5703125" customWidth="1"/>
    <col min="10749" max="10749" width="12.7109375" customWidth="1"/>
    <col min="10750" max="10750" width="7.28515625" customWidth="1"/>
    <col min="10751" max="10751" width="23.5703125" customWidth="1"/>
    <col min="10752" max="10752" width="26" customWidth="1"/>
    <col min="11001" max="11001" width="25.85546875" customWidth="1"/>
    <col min="11002" max="11002" width="11.85546875" customWidth="1"/>
    <col min="11003" max="11003" width="32.42578125" customWidth="1"/>
    <col min="11004" max="11004" width="13.5703125" customWidth="1"/>
    <col min="11005" max="11005" width="12.7109375" customWidth="1"/>
    <col min="11006" max="11006" width="7.28515625" customWidth="1"/>
    <col min="11007" max="11007" width="23.5703125" customWidth="1"/>
    <col min="11008" max="11008" width="26" customWidth="1"/>
    <col min="11257" max="11257" width="25.85546875" customWidth="1"/>
    <col min="11258" max="11258" width="11.85546875" customWidth="1"/>
    <col min="11259" max="11259" width="32.42578125" customWidth="1"/>
    <col min="11260" max="11260" width="13.5703125" customWidth="1"/>
    <col min="11261" max="11261" width="12.7109375" customWidth="1"/>
    <col min="11262" max="11262" width="7.28515625" customWidth="1"/>
    <col min="11263" max="11263" width="23.5703125" customWidth="1"/>
    <col min="11264" max="11264" width="26" customWidth="1"/>
    <col min="11513" max="11513" width="25.85546875" customWidth="1"/>
    <col min="11514" max="11514" width="11.85546875" customWidth="1"/>
    <col min="11515" max="11515" width="32.42578125" customWidth="1"/>
    <col min="11516" max="11516" width="13.5703125" customWidth="1"/>
    <col min="11517" max="11517" width="12.7109375" customWidth="1"/>
    <col min="11518" max="11518" width="7.28515625" customWidth="1"/>
    <col min="11519" max="11519" width="23.5703125" customWidth="1"/>
    <col min="11520" max="11520" width="26" customWidth="1"/>
    <col min="11769" max="11769" width="25.85546875" customWidth="1"/>
    <col min="11770" max="11770" width="11.85546875" customWidth="1"/>
    <col min="11771" max="11771" width="32.42578125" customWidth="1"/>
    <col min="11772" max="11772" width="13.5703125" customWidth="1"/>
    <col min="11773" max="11773" width="12.7109375" customWidth="1"/>
    <col min="11774" max="11774" width="7.28515625" customWidth="1"/>
    <col min="11775" max="11775" width="23.5703125" customWidth="1"/>
    <col min="11776" max="11776" width="26" customWidth="1"/>
    <col min="12025" max="12025" width="25.85546875" customWidth="1"/>
    <col min="12026" max="12026" width="11.85546875" customWidth="1"/>
    <col min="12027" max="12027" width="32.42578125" customWidth="1"/>
    <col min="12028" max="12028" width="13.5703125" customWidth="1"/>
    <col min="12029" max="12029" width="12.7109375" customWidth="1"/>
    <col min="12030" max="12030" width="7.28515625" customWidth="1"/>
    <col min="12031" max="12031" width="23.5703125" customWidth="1"/>
    <col min="12032" max="12032" width="26" customWidth="1"/>
    <col min="12281" max="12281" width="25.85546875" customWidth="1"/>
    <col min="12282" max="12282" width="11.85546875" customWidth="1"/>
    <col min="12283" max="12283" width="32.42578125" customWidth="1"/>
    <col min="12284" max="12284" width="13.5703125" customWidth="1"/>
    <col min="12285" max="12285" width="12.7109375" customWidth="1"/>
    <col min="12286" max="12286" width="7.28515625" customWidth="1"/>
    <col min="12287" max="12287" width="23.5703125" customWidth="1"/>
    <col min="12288" max="12288" width="26" customWidth="1"/>
    <col min="12537" max="12537" width="25.85546875" customWidth="1"/>
    <col min="12538" max="12538" width="11.85546875" customWidth="1"/>
    <col min="12539" max="12539" width="32.42578125" customWidth="1"/>
    <col min="12540" max="12540" width="13.5703125" customWidth="1"/>
    <col min="12541" max="12541" width="12.7109375" customWidth="1"/>
    <col min="12542" max="12542" width="7.28515625" customWidth="1"/>
    <col min="12543" max="12543" width="23.5703125" customWidth="1"/>
    <col min="12544" max="12544" width="26" customWidth="1"/>
    <col min="12793" max="12793" width="25.85546875" customWidth="1"/>
    <col min="12794" max="12794" width="11.85546875" customWidth="1"/>
    <col min="12795" max="12795" width="32.42578125" customWidth="1"/>
    <col min="12796" max="12796" width="13.5703125" customWidth="1"/>
    <col min="12797" max="12797" width="12.7109375" customWidth="1"/>
    <col min="12798" max="12798" width="7.28515625" customWidth="1"/>
    <col min="12799" max="12799" width="23.5703125" customWidth="1"/>
    <col min="12800" max="12800" width="26" customWidth="1"/>
    <col min="13049" max="13049" width="25.85546875" customWidth="1"/>
    <col min="13050" max="13050" width="11.85546875" customWidth="1"/>
    <col min="13051" max="13051" width="32.42578125" customWidth="1"/>
    <col min="13052" max="13052" width="13.5703125" customWidth="1"/>
    <col min="13053" max="13053" width="12.7109375" customWidth="1"/>
    <col min="13054" max="13054" width="7.28515625" customWidth="1"/>
    <col min="13055" max="13055" width="23.5703125" customWidth="1"/>
    <col min="13056" max="13056" width="26" customWidth="1"/>
    <col min="13305" max="13305" width="25.85546875" customWidth="1"/>
    <col min="13306" max="13306" width="11.85546875" customWidth="1"/>
    <col min="13307" max="13307" width="32.42578125" customWidth="1"/>
    <col min="13308" max="13308" width="13.5703125" customWidth="1"/>
    <col min="13309" max="13309" width="12.7109375" customWidth="1"/>
    <col min="13310" max="13310" width="7.28515625" customWidth="1"/>
    <col min="13311" max="13311" width="23.5703125" customWidth="1"/>
    <col min="13312" max="13312" width="26" customWidth="1"/>
    <col min="13561" max="13561" width="25.85546875" customWidth="1"/>
    <col min="13562" max="13562" width="11.85546875" customWidth="1"/>
    <col min="13563" max="13563" width="32.42578125" customWidth="1"/>
    <col min="13564" max="13564" width="13.5703125" customWidth="1"/>
    <col min="13565" max="13565" width="12.7109375" customWidth="1"/>
    <col min="13566" max="13566" width="7.28515625" customWidth="1"/>
    <col min="13567" max="13567" width="23.5703125" customWidth="1"/>
    <col min="13568" max="13568" width="26" customWidth="1"/>
    <col min="13817" max="13817" width="25.85546875" customWidth="1"/>
    <col min="13818" max="13818" width="11.85546875" customWidth="1"/>
    <col min="13819" max="13819" width="32.42578125" customWidth="1"/>
    <col min="13820" max="13820" width="13.5703125" customWidth="1"/>
    <col min="13821" max="13821" width="12.7109375" customWidth="1"/>
    <col min="13822" max="13822" width="7.28515625" customWidth="1"/>
    <col min="13823" max="13823" width="23.5703125" customWidth="1"/>
    <col min="13824" max="13824" width="26" customWidth="1"/>
    <col min="14073" max="14073" width="25.85546875" customWidth="1"/>
    <col min="14074" max="14074" width="11.85546875" customWidth="1"/>
    <col min="14075" max="14075" width="32.42578125" customWidth="1"/>
    <col min="14076" max="14076" width="13.5703125" customWidth="1"/>
    <col min="14077" max="14077" width="12.7109375" customWidth="1"/>
    <col min="14078" max="14078" width="7.28515625" customWidth="1"/>
    <col min="14079" max="14079" width="23.5703125" customWidth="1"/>
    <col min="14080" max="14080" width="26" customWidth="1"/>
    <col min="14329" max="14329" width="25.85546875" customWidth="1"/>
    <col min="14330" max="14330" width="11.85546875" customWidth="1"/>
    <col min="14331" max="14331" width="32.42578125" customWidth="1"/>
    <col min="14332" max="14332" width="13.5703125" customWidth="1"/>
    <col min="14333" max="14333" width="12.7109375" customWidth="1"/>
    <col min="14334" max="14334" width="7.28515625" customWidth="1"/>
    <col min="14335" max="14335" width="23.5703125" customWidth="1"/>
    <col min="14336" max="14336" width="26" customWidth="1"/>
    <col min="14585" max="14585" width="25.85546875" customWidth="1"/>
    <col min="14586" max="14586" width="11.85546875" customWidth="1"/>
    <col min="14587" max="14587" width="32.42578125" customWidth="1"/>
    <col min="14588" max="14588" width="13.5703125" customWidth="1"/>
    <col min="14589" max="14589" width="12.7109375" customWidth="1"/>
    <col min="14590" max="14590" width="7.28515625" customWidth="1"/>
    <col min="14591" max="14591" width="23.5703125" customWidth="1"/>
    <col min="14592" max="14592" width="26" customWidth="1"/>
    <col min="14841" max="14841" width="25.85546875" customWidth="1"/>
    <col min="14842" max="14842" width="11.85546875" customWidth="1"/>
    <col min="14843" max="14843" width="32.42578125" customWidth="1"/>
    <col min="14844" max="14844" width="13.5703125" customWidth="1"/>
    <col min="14845" max="14845" width="12.7109375" customWidth="1"/>
    <col min="14846" max="14846" width="7.28515625" customWidth="1"/>
    <col min="14847" max="14847" width="23.5703125" customWidth="1"/>
    <col min="14848" max="14848" width="26" customWidth="1"/>
    <col min="15097" max="15097" width="25.85546875" customWidth="1"/>
    <col min="15098" max="15098" width="11.85546875" customWidth="1"/>
    <col min="15099" max="15099" width="32.42578125" customWidth="1"/>
    <col min="15100" max="15100" width="13.5703125" customWidth="1"/>
    <col min="15101" max="15101" width="12.7109375" customWidth="1"/>
    <col min="15102" max="15102" width="7.28515625" customWidth="1"/>
    <col min="15103" max="15103" width="23.5703125" customWidth="1"/>
    <col min="15104" max="15104" width="26" customWidth="1"/>
    <col min="15353" max="15353" width="25.85546875" customWidth="1"/>
    <col min="15354" max="15354" width="11.85546875" customWidth="1"/>
    <col min="15355" max="15355" width="32.42578125" customWidth="1"/>
    <col min="15356" max="15356" width="13.5703125" customWidth="1"/>
    <col min="15357" max="15357" width="12.7109375" customWidth="1"/>
    <col min="15358" max="15358" width="7.28515625" customWidth="1"/>
    <col min="15359" max="15359" width="23.5703125" customWidth="1"/>
    <col min="15360" max="15360" width="26" customWidth="1"/>
    <col min="15609" max="15609" width="25.85546875" customWidth="1"/>
    <col min="15610" max="15610" width="11.85546875" customWidth="1"/>
    <col min="15611" max="15611" width="32.42578125" customWidth="1"/>
    <col min="15612" max="15612" width="13.5703125" customWidth="1"/>
    <col min="15613" max="15613" width="12.7109375" customWidth="1"/>
    <col min="15614" max="15614" width="7.28515625" customWidth="1"/>
    <col min="15615" max="15615" width="23.5703125" customWidth="1"/>
    <col min="15616" max="15616" width="26" customWidth="1"/>
    <col min="15865" max="15865" width="25.85546875" customWidth="1"/>
    <col min="15866" max="15866" width="11.85546875" customWidth="1"/>
    <col min="15867" max="15867" width="32.42578125" customWidth="1"/>
    <col min="15868" max="15868" width="13.5703125" customWidth="1"/>
    <col min="15869" max="15869" width="12.7109375" customWidth="1"/>
    <col min="15870" max="15870" width="7.28515625" customWidth="1"/>
    <col min="15871" max="15871" width="23.5703125" customWidth="1"/>
    <col min="15872" max="15872" width="26" customWidth="1"/>
    <col min="16121" max="16121" width="25.85546875" customWidth="1"/>
    <col min="16122" max="16122" width="11.85546875" customWidth="1"/>
    <col min="16123" max="16123" width="32.42578125" customWidth="1"/>
    <col min="16124" max="16124" width="13.5703125" customWidth="1"/>
    <col min="16125" max="16125" width="12.7109375" customWidth="1"/>
    <col min="16126" max="16126" width="7.28515625" customWidth="1"/>
    <col min="16127" max="16127" width="23.5703125" customWidth="1"/>
    <col min="16128" max="16128" width="26" customWidth="1"/>
  </cols>
  <sheetData>
    <row r="1" spans="1:7" ht="27" customHeight="1" x14ac:dyDescent="0.25">
      <c r="A1" s="31"/>
      <c r="B1" s="22" t="s">
        <v>68</v>
      </c>
      <c r="C1" s="22" t="s">
        <v>69</v>
      </c>
      <c r="D1" s="22"/>
      <c r="E1" s="23" t="s">
        <v>70</v>
      </c>
      <c r="F1" s="35" t="s">
        <v>71</v>
      </c>
      <c r="G1" s="36"/>
    </row>
    <row r="2" spans="1:7" ht="24.75" customHeight="1" x14ac:dyDescent="0.25">
      <c r="A2" s="52" t="s">
        <v>73</v>
      </c>
      <c r="B2" s="28">
        <v>645</v>
      </c>
      <c r="C2" s="27" t="s">
        <v>105</v>
      </c>
      <c r="D2" s="59" t="s">
        <v>116</v>
      </c>
      <c r="E2" s="69">
        <v>12612.33</v>
      </c>
      <c r="F2" s="49">
        <v>39112</v>
      </c>
      <c r="G2" s="37" t="s">
        <v>89</v>
      </c>
    </row>
    <row r="3" spans="1:7" ht="24.75" customHeight="1" x14ac:dyDescent="0.25">
      <c r="A3" s="52" t="s">
        <v>73</v>
      </c>
      <c r="B3" s="28" t="s">
        <v>72</v>
      </c>
      <c r="C3" s="51" t="s">
        <v>149</v>
      </c>
      <c r="D3" s="59" t="s">
        <v>63</v>
      </c>
      <c r="E3" s="69">
        <v>367.86</v>
      </c>
      <c r="F3" s="49">
        <v>391821</v>
      </c>
      <c r="G3" s="37" t="s">
        <v>89</v>
      </c>
    </row>
    <row r="4" spans="1:7" ht="24.75" customHeight="1" x14ac:dyDescent="0.25">
      <c r="A4" s="52" t="s">
        <v>73</v>
      </c>
      <c r="B4" s="28" t="s">
        <v>72</v>
      </c>
      <c r="C4" s="51" t="s">
        <v>149</v>
      </c>
      <c r="D4" s="59" t="s">
        <v>63</v>
      </c>
      <c r="E4" s="69">
        <v>1140.3800000000001</v>
      </c>
      <c r="F4" s="49">
        <v>391836</v>
      </c>
      <c r="G4" s="37" t="s">
        <v>89</v>
      </c>
    </row>
    <row r="5" spans="1:7" ht="24.75" customHeight="1" x14ac:dyDescent="0.25">
      <c r="A5" s="52" t="s">
        <v>73</v>
      </c>
      <c r="B5" s="28" t="s">
        <v>72</v>
      </c>
      <c r="C5" s="51" t="s">
        <v>149</v>
      </c>
      <c r="D5" s="59" t="s">
        <v>63</v>
      </c>
      <c r="E5" s="69">
        <v>15.79</v>
      </c>
      <c r="F5" s="49">
        <v>391821</v>
      </c>
      <c r="G5" s="37" t="s">
        <v>89</v>
      </c>
    </row>
    <row r="6" spans="1:7" ht="24.75" customHeight="1" x14ac:dyDescent="0.25">
      <c r="A6" s="52" t="s">
        <v>73</v>
      </c>
      <c r="B6" s="28" t="s">
        <v>72</v>
      </c>
      <c r="C6" s="51" t="s">
        <v>149</v>
      </c>
      <c r="D6" s="59" t="s">
        <v>63</v>
      </c>
      <c r="E6" s="69">
        <v>48.95</v>
      </c>
      <c r="F6" s="49">
        <v>391836</v>
      </c>
      <c r="G6" s="37" t="s">
        <v>89</v>
      </c>
    </row>
    <row r="7" spans="1:7" ht="23.25" customHeight="1" x14ac:dyDescent="0.25">
      <c r="A7" s="52" t="s">
        <v>73</v>
      </c>
      <c r="B7" s="28">
        <v>114</v>
      </c>
      <c r="C7" s="51" t="s">
        <v>158</v>
      </c>
      <c r="D7" s="59" t="s">
        <v>159</v>
      </c>
      <c r="E7" s="69">
        <v>18250.09</v>
      </c>
      <c r="F7" s="49">
        <v>39112</v>
      </c>
      <c r="G7" s="37" t="s">
        <v>89</v>
      </c>
    </row>
    <row r="8" spans="1:7" ht="23.25" customHeight="1" x14ac:dyDescent="0.25">
      <c r="A8" s="52" t="s">
        <v>73</v>
      </c>
      <c r="B8" s="28" t="s">
        <v>72</v>
      </c>
      <c r="C8" s="51" t="s">
        <v>149</v>
      </c>
      <c r="D8" s="59" t="s">
        <v>63</v>
      </c>
      <c r="E8" s="69">
        <v>336.28</v>
      </c>
      <c r="F8" s="49">
        <v>391821</v>
      </c>
      <c r="G8" s="37" t="s">
        <v>89</v>
      </c>
    </row>
    <row r="9" spans="1:7" ht="23.25" customHeight="1" x14ac:dyDescent="0.25">
      <c r="A9" s="52" t="s">
        <v>73</v>
      </c>
      <c r="B9" s="28" t="s">
        <v>72</v>
      </c>
      <c r="C9" s="51" t="s">
        <v>149</v>
      </c>
      <c r="D9" s="59" t="s">
        <v>63</v>
      </c>
      <c r="E9" s="69">
        <v>1042.47</v>
      </c>
      <c r="F9" s="49">
        <v>391836</v>
      </c>
      <c r="G9" s="37" t="s">
        <v>89</v>
      </c>
    </row>
    <row r="10" spans="1:7" ht="23.25" customHeight="1" x14ac:dyDescent="0.25">
      <c r="A10" s="52" t="s">
        <v>79</v>
      </c>
      <c r="B10" s="28">
        <v>12</v>
      </c>
      <c r="C10" s="27" t="s">
        <v>210</v>
      </c>
      <c r="D10" s="59" t="s">
        <v>209</v>
      </c>
      <c r="E10" s="70">
        <v>14916.18</v>
      </c>
      <c r="F10" s="49">
        <v>39112</v>
      </c>
      <c r="G10" s="37" t="s">
        <v>89</v>
      </c>
    </row>
    <row r="11" spans="1:7" ht="23.25" customHeight="1" x14ac:dyDescent="0.25">
      <c r="A11" s="52" t="s">
        <v>79</v>
      </c>
      <c r="B11" s="28" t="s">
        <v>72</v>
      </c>
      <c r="C11" s="51" t="s">
        <v>149</v>
      </c>
      <c r="D11" s="59" t="s">
        <v>63</v>
      </c>
      <c r="E11" s="70">
        <v>238.4</v>
      </c>
      <c r="F11" s="49">
        <v>391821</v>
      </c>
      <c r="G11" s="37" t="s">
        <v>89</v>
      </c>
    </row>
    <row r="12" spans="1:7" ht="23.25" customHeight="1" x14ac:dyDescent="0.25">
      <c r="A12" s="52" t="s">
        <v>79</v>
      </c>
      <c r="B12" s="28" t="s">
        <v>72</v>
      </c>
      <c r="C12" s="51" t="s">
        <v>149</v>
      </c>
      <c r="D12" s="59" t="s">
        <v>63</v>
      </c>
      <c r="E12" s="70">
        <v>739.06</v>
      </c>
      <c r="F12" s="49">
        <v>391836</v>
      </c>
      <c r="G12" s="37" t="s">
        <v>89</v>
      </c>
    </row>
    <row r="13" spans="1:7" ht="23.25" customHeight="1" x14ac:dyDescent="0.25">
      <c r="A13" s="52" t="s">
        <v>79</v>
      </c>
      <c r="B13" s="28">
        <v>15</v>
      </c>
      <c r="C13" s="27" t="s">
        <v>210</v>
      </c>
      <c r="D13" s="59" t="s">
        <v>209</v>
      </c>
      <c r="E13" s="70">
        <v>2632.49</v>
      </c>
      <c r="F13" s="49">
        <v>39112</v>
      </c>
      <c r="G13" s="37" t="s">
        <v>89</v>
      </c>
    </row>
    <row r="14" spans="1:7" ht="23.25" customHeight="1" x14ac:dyDescent="0.25">
      <c r="A14" s="52" t="s">
        <v>79</v>
      </c>
      <c r="B14" s="28" t="s">
        <v>72</v>
      </c>
      <c r="C14" s="51" t="s">
        <v>149</v>
      </c>
      <c r="D14" s="59" t="s">
        <v>63</v>
      </c>
      <c r="E14" s="70">
        <v>42.08</v>
      </c>
      <c r="F14" s="49">
        <v>391821</v>
      </c>
      <c r="G14" s="37" t="s">
        <v>89</v>
      </c>
    </row>
    <row r="15" spans="1:7" ht="23.25" customHeight="1" x14ac:dyDescent="0.25">
      <c r="A15" s="52" t="s">
        <v>79</v>
      </c>
      <c r="B15" s="28" t="s">
        <v>72</v>
      </c>
      <c r="C15" s="51" t="s">
        <v>149</v>
      </c>
      <c r="D15" s="59" t="s">
        <v>63</v>
      </c>
      <c r="E15" s="70">
        <v>130.43</v>
      </c>
      <c r="F15" s="49">
        <v>391836</v>
      </c>
      <c r="G15" s="37" t="s">
        <v>89</v>
      </c>
    </row>
    <row r="16" spans="1:7" ht="23.25" customHeight="1" x14ac:dyDescent="0.25">
      <c r="A16" s="52" t="s">
        <v>80</v>
      </c>
      <c r="B16" s="28">
        <v>5495</v>
      </c>
      <c r="C16" s="51" t="s">
        <v>81</v>
      </c>
      <c r="D16" s="60" t="s">
        <v>117</v>
      </c>
      <c r="E16" s="70">
        <v>10461.09</v>
      </c>
      <c r="F16" s="49">
        <v>39112</v>
      </c>
      <c r="G16" s="37" t="s">
        <v>89</v>
      </c>
    </row>
    <row r="17" spans="1:9" ht="23.25" customHeight="1" x14ac:dyDescent="0.25">
      <c r="A17" s="52" t="s">
        <v>80</v>
      </c>
      <c r="B17" s="28" t="s">
        <v>72</v>
      </c>
      <c r="C17" s="51" t="s">
        <v>149</v>
      </c>
      <c r="D17" s="59" t="s">
        <v>63</v>
      </c>
      <c r="E17" s="70">
        <v>167.2</v>
      </c>
      <c r="F17" s="49">
        <v>391821</v>
      </c>
      <c r="G17" s="37" t="s">
        <v>89</v>
      </c>
    </row>
    <row r="18" spans="1:9" ht="23.25" customHeight="1" x14ac:dyDescent="0.25">
      <c r="A18" s="52" t="s">
        <v>80</v>
      </c>
      <c r="B18" s="28" t="s">
        <v>72</v>
      </c>
      <c r="C18" s="51" t="s">
        <v>149</v>
      </c>
      <c r="D18" s="59" t="s">
        <v>63</v>
      </c>
      <c r="E18" s="70">
        <v>518.32000000000005</v>
      </c>
      <c r="F18" s="49">
        <v>391836</v>
      </c>
      <c r="G18" s="37" t="s">
        <v>89</v>
      </c>
    </row>
    <row r="19" spans="1:9" ht="23.25" customHeight="1" x14ac:dyDescent="0.25">
      <c r="A19" s="52" t="s">
        <v>80</v>
      </c>
      <c r="B19" s="28">
        <v>5496</v>
      </c>
      <c r="C19" s="51" t="s">
        <v>81</v>
      </c>
      <c r="D19" s="60" t="s">
        <v>117</v>
      </c>
      <c r="E19" s="70">
        <v>591.48</v>
      </c>
      <c r="F19" s="49">
        <v>39112</v>
      </c>
      <c r="G19" s="37" t="s">
        <v>89</v>
      </c>
    </row>
    <row r="20" spans="1:9" ht="23.25" customHeight="1" x14ac:dyDescent="0.25">
      <c r="A20" s="52" t="s">
        <v>80</v>
      </c>
      <c r="B20" s="28" t="s">
        <v>72</v>
      </c>
      <c r="C20" s="51" t="s">
        <v>149</v>
      </c>
      <c r="D20" s="59" t="s">
        <v>63</v>
      </c>
      <c r="E20" s="70">
        <v>2.36</v>
      </c>
      <c r="F20" s="49">
        <v>391821</v>
      </c>
      <c r="G20" s="37" t="s">
        <v>89</v>
      </c>
    </row>
    <row r="21" spans="1:9" ht="23.25" customHeight="1" x14ac:dyDescent="0.25">
      <c r="A21" s="52" t="s">
        <v>80</v>
      </c>
      <c r="B21" s="28" t="s">
        <v>72</v>
      </c>
      <c r="C21" s="51" t="s">
        <v>149</v>
      </c>
      <c r="D21" s="59" t="s">
        <v>63</v>
      </c>
      <c r="E21" s="70">
        <v>7.33</v>
      </c>
      <c r="F21" s="49">
        <v>391836</v>
      </c>
      <c r="G21" s="37" t="s">
        <v>89</v>
      </c>
    </row>
    <row r="22" spans="1:9" ht="23.25" customHeight="1" x14ac:dyDescent="0.25">
      <c r="A22" s="29" t="s">
        <v>82</v>
      </c>
      <c r="B22" s="28">
        <v>104</v>
      </c>
      <c r="C22" s="51" t="s">
        <v>106</v>
      </c>
      <c r="D22" s="60" t="s">
        <v>118</v>
      </c>
      <c r="E22" s="70">
        <v>9297.39</v>
      </c>
      <c r="F22" s="49">
        <v>670286</v>
      </c>
      <c r="G22" s="37" t="s">
        <v>89</v>
      </c>
    </row>
    <row r="23" spans="1:9" ht="23.25" customHeight="1" x14ac:dyDescent="0.25">
      <c r="A23" s="29" t="s">
        <v>82</v>
      </c>
      <c r="B23" s="28" t="s">
        <v>72</v>
      </c>
      <c r="C23" s="51" t="s">
        <v>149</v>
      </c>
      <c r="D23" s="59" t="s">
        <v>63</v>
      </c>
      <c r="E23" s="70">
        <v>148.6</v>
      </c>
      <c r="F23" s="49">
        <v>391821</v>
      </c>
      <c r="G23" s="37" t="s">
        <v>89</v>
      </c>
    </row>
    <row r="24" spans="1:9" ht="23.25" customHeight="1" x14ac:dyDescent="0.25">
      <c r="A24" s="29" t="s">
        <v>82</v>
      </c>
      <c r="B24" s="28" t="s">
        <v>72</v>
      </c>
      <c r="C24" s="51" t="s">
        <v>149</v>
      </c>
      <c r="D24" s="59" t="s">
        <v>63</v>
      </c>
      <c r="E24" s="70">
        <v>460.66</v>
      </c>
      <c r="F24" s="49">
        <v>391836</v>
      </c>
      <c r="G24" s="37" t="s">
        <v>89</v>
      </c>
    </row>
    <row r="25" spans="1:9" ht="23.25" customHeight="1" x14ac:dyDescent="0.25">
      <c r="A25" s="29" t="s">
        <v>84</v>
      </c>
      <c r="B25" s="28">
        <v>191</v>
      </c>
      <c r="C25" s="51" t="s">
        <v>157</v>
      </c>
      <c r="D25" s="60" t="s">
        <v>150</v>
      </c>
      <c r="E25" s="69">
        <v>11491.53</v>
      </c>
      <c r="F25" s="49">
        <v>39112</v>
      </c>
      <c r="G25" s="37" t="s">
        <v>89</v>
      </c>
    </row>
    <row r="26" spans="1:9" ht="27" customHeight="1" x14ac:dyDescent="0.25">
      <c r="A26" s="29" t="s">
        <v>84</v>
      </c>
      <c r="B26" s="28">
        <v>195</v>
      </c>
      <c r="C26" s="51" t="s">
        <v>157</v>
      </c>
      <c r="D26" s="60" t="s">
        <v>150</v>
      </c>
      <c r="E26" s="69">
        <v>2682.75</v>
      </c>
      <c r="F26" s="49">
        <v>39118</v>
      </c>
      <c r="G26" s="37" t="s">
        <v>89</v>
      </c>
    </row>
    <row r="27" spans="1:9" ht="27" customHeight="1" x14ac:dyDescent="0.25">
      <c r="A27" s="29" t="s">
        <v>104</v>
      </c>
      <c r="B27" s="28">
        <v>524</v>
      </c>
      <c r="C27" s="51" t="s">
        <v>185</v>
      </c>
      <c r="D27" s="60" t="s">
        <v>120</v>
      </c>
      <c r="E27" s="69">
        <v>8124.56</v>
      </c>
      <c r="F27" s="49">
        <v>39112</v>
      </c>
      <c r="G27" s="37" t="s">
        <v>89</v>
      </c>
    </row>
    <row r="28" spans="1:9" ht="27" customHeight="1" x14ac:dyDescent="0.25">
      <c r="A28" s="29" t="s">
        <v>104</v>
      </c>
      <c r="B28" s="28" t="s">
        <v>72</v>
      </c>
      <c r="C28" s="51" t="s">
        <v>149</v>
      </c>
      <c r="D28" s="59" t="s">
        <v>63</v>
      </c>
      <c r="E28" s="69">
        <v>129.85</v>
      </c>
      <c r="F28" s="49">
        <v>391821</v>
      </c>
      <c r="G28" s="37" t="s">
        <v>89</v>
      </c>
    </row>
    <row r="29" spans="1:9" ht="27" customHeight="1" x14ac:dyDescent="0.25">
      <c r="A29" s="29" t="s">
        <v>104</v>
      </c>
      <c r="B29" s="28" t="s">
        <v>72</v>
      </c>
      <c r="C29" s="51" t="s">
        <v>149</v>
      </c>
      <c r="D29" s="59" t="s">
        <v>63</v>
      </c>
      <c r="E29" s="69">
        <v>402.53</v>
      </c>
      <c r="F29" s="49">
        <v>391836</v>
      </c>
      <c r="G29" s="37" t="s">
        <v>89</v>
      </c>
    </row>
    <row r="30" spans="1:9" ht="23.25" customHeight="1" x14ac:dyDescent="0.25">
      <c r="A30" s="29" t="s">
        <v>95</v>
      </c>
      <c r="B30" s="28">
        <v>37</v>
      </c>
      <c r="C30" s="51" t="s">
        <v>193</v>
      </c>
      <c r="D30" s="60" t="s">
        <v>194</v>
      </c>
      <c r="E30" s="69">
        <v>17594.150000000001</v>
      </c>
      <c r="F30" s="49">
        <v>39112</v>
      </c>
      <c r="G30" s="37" t="s">
        <v>89</v>
      </c>
      <c r="H30" s="34"/>
      <c r="I30" s="14"/>
    </row>
    <row r="31" spans="1:9" ht="23.25" customHeight="1" x14ac:dyDescent="0.25">
      <c r="A31" s="29" t="s">
        <v>95</v>
      </c>
      <c r="B31" s="28" t="s">
        <v>72</v>
      </c>
      <c r="C31" s="51" t="s">
        <v>149</v>
      </c>
      <c r="D31" s="59" t="s">
        <v>63</v>
      </c>
      <c r="E31" s="69">
        <v>281.20999999999998</v>
      </c>
      <c r="F31" s="49">
        <v>391821</v>
      </c>
      <c r="G31" s="37" t="s">
        <v>89</v>
      </c>
      <c r="H31" s="34"/>
      <c r="I31" s="14"/>
    </row>
    <row r="32" spans="1:9" ht="23.25" customHeight="1" x14ac:dyDescent="0.25">
      <c r="A32" s="29" t="s">
        <v>95</v>
      </c>
      <c r="B32" s="28" t="s">
        <v>72</v>
      </c>
      <c r="C32" s="51" t="s">
        <v>149</v>
      </c>
      <c r="D32" s="59" t="s">
        <v>63</v>
      </c>
      <c r="E32" s="69">
        <v>871.74</v>
      </c>
      <c r="F32" s="49">
        <v>391836</v>
      </c>
      <c r="G32" s="37" t="s">
        <v>89</v>
      </c>
      <c r="H32" s="34"/>
      <c r="I32" s="14"/>
    </row>
    <row r="33" spans="1:9" ht="24" customHeight="1" x14ac:dyDescent="0.25">
      <c r="A33" s="29" t="s">
        <v>132</v>
      </c>
      <c r="B33" s="28">
        <v>151</v>
      </c>
      <c r="C33" s="51" t="s">
        <v>134</v>
      </c>
      <c r="D33" s="60" t="s">
        <v>133</v>
      </c>
      <c r="E33" s="69">
        <v>2782.5</v>
      </c>
      <c r="F33" s="49">
        <v>39112</v>
      </c>
      <c r="G33" s="37" t="s">
        <v>89</v>
      </c>
      <c r="H33" s="34"/>
      <c r="I33" s="14"/>
    </row>
    <row r="34" spans="1:9" ht="24.75" customHeight="1" x14ac:dyDescent="0.25">
      <c r="A34" s="29" t="s">
        <v>110</v>
      </c>
      <c r="B34" s="28">
        <v>221</v>
      </c>
      <c r="C34" s="51" t="s">
        <v>187</v>
      </c>
      <c r="D34" s="60" t="s">
        <v>188</v>
      </c>
      <c r="E34" s="69">
        <v>9385</v>
      </c>
      <c r="F34" s="49">
        <v>39112</v>
      </c>
      <c r="G34" s="37" t="s">
        <v>89</v>
      </c>
      <c r="H34" s="34"/>
      <c r="I34" s="14"/>
    </row>
    <row r="35" spans="1:9" ht="24.75" customHeight="1" x14ac:dyDescent="0.25">
      <c r="A35" s="29" t="s">
        <v>110</v>
      </c>
      <c r="B35" s="28" t="s">
        <v>72</v>
      </c>
      <c r="C35" s="51" t="s">
        <v>149</v>
      </c>
      <c r="D35" s="59" t="s">
        <v>63</v>
      </c>
      <c r="E35" s="69">
        <v>150</v>
      </c>
      <c r="F35" s="49">
        <v>391821</v>
      </c>
      <c r="G35" s="37" t="s">
        <v>89</v>
      </c>
      <c r="H35" s="34"/>
      <c r="I35" s="14"/>
    </row>
    <row r="36" spans="1:9" ht="24.75" customHeight="1" x14ac:dyDescent="0.25">
      <c r="A36" s="29" t="s">
        <v>110</v>
      </c>
      <c r="B36" s="28" t="s">
        <v>72</v>
      </c>
      <c r="C36" s="51" t="s">
        <v>149</v>
      </c>
      <c r="D36" s="59" t="s">
        <v>63</v>
      </c>
      <c r="E36" s="69">
        <v>465</v>
      </c>
      <c r="F36" s="49">
        <v>391836</v>
      </c>
      <c r="G36" s="37" t="s">
        <v>89</v>
      </c>
      <c r="H36" s="34"/>
      <c r="I36" s="14"/>
    </row>
    <row r="37" spans="1:9" ht="21.75" customHeight="1" x14ac:dyDescent="0.25">
      <c r="A37" s="32"/>
      <c r="B37" s="39"/>
      <c r="C37" s="33"/>
      <c r="D37" s="61"/>
      <c r="E37" s="73">
        <f>SUM(E2:E36)</f>
        <v>128528.04000000004</v>
      </c>
      <c r="F37" s="40"/>
      <c r="G37" s="40"/>
      <c r="H37" s="34"/>
      <c r="I37" s="14"/>
    </row>
    <row r="38" spans="1:9" ht="25.5" customHeight="1" x14ac:dyDescent="0.25">
      <c r="A38" s="29" t="s">
        <v>83</v>
      </c>
      <c r="B38" s="28" t="s">
        <v>112</v>
      </c>
      <c r="C38" s="51" t="s">
        <v>128</v>
      </c>
      <c r="D38" s="60" t="s">
        <v>119</v>
      </c>
      <c r="E38" s="69">
        <v>1427.65</v>
      </c>
      <c r="F38" s="28">
        <v>2198</v>
      </c>
      <c r="G38" s="37" t="s">
        <v>152</v>
      </c>
      <c r="H38" s="34"/>
      <c r="I38" s="14"/>
    </row>
    <row r="39" spans="1:9" ht="25.5" customHeight="1" x14ac:dyDescent="0.25">
      <c r="A39" s="29" t="s">
        <v>83</v>
      </c>
      <c r="B39" s="28" t="s">
        <v>112</v>
      </c>
      <c r="C39" s="51" t="s">
        <v>191</v>
      </c>
      <c r="D39" s="60" t="s">
        <v>192</v>
      </c>
      <c r="E39" s="69">
        <v>1820</v>
      </c>
      <c r="F39" s="28">
        <v>2200</v>
      </c>
      <c r="G39" s="37" t="s">
        <v>152</v>
      </c>
      <c r="H39" s="34"/>
      <c r="I39" s="14"/>
    </row>
    <row r="40" spans="1:9" ht="25.5" customHeight="1" x14ac:dyDescent="0.25">
      <c r="A40" s="29" t="s">
        <v>162</v>
      </c>
      <c r="B40" s="28">
        <v>13633</v>
      </c>
      <c r="C40" s="51" t="s">
        <v>181</v>
      </c>
      <c r="D40" s="60" t="s">
        <v>124</v>
      </c>
      <c r="E40" s="69">
        <v>3610</v>
      </c>
      <c r="F40" s="90">
        <v>2209</v>
      </c>
      <c r="G40" s="37" t="s">
        <v>152</v>
      </c>
      <c r="H40" s="34"/>
      <c r="I40" s="14"/>
    </row>
    <row r="41" spans="1:9" ht="25.5" customHeight="1" x14ac:dyDescent="0.25">
      <c r="A41" s="29" t="s">
        <v>162</v>
      </c>
      <c r="B41" s="28">
        <v>13643</v>
      </c>
      <c r="C41" s="51" t="s">
        <v>181</v>
      </c>
      <c r="D41" s="60" t="s">
        <v>124</v>
      </c>
      <c r="E41" s="69">
        <v>3610</v>
      </c>
      <c r="F41" s="90">
        <v>2210</v>
      </c>
      <c r="G41" s="37" t="s">
        <v>152</v>
      </c>
      <c r="H41" s="34"/>
      <c r="I41" s="14"/>
    </row>
    <row r="42" spans="1:9" ht="25.5" customHeight="1" x14ac:dyDescent="0.25">
      <c r="A42" s="29" t="s">
        <v>202</v>
      </c>
      <c r="B42" s="28">
        <v>19690</v>
      </c>
      <c r="C42" s="51" t="s">
        <v>203</v>
      </c>
      <c r="D42" s="60" t="s">
        <v>204</v>
      </c>
      <c r="E42" s="69">
        <v>230</v>
      </c>
      <c r="F42" s="90">
        <v>2202</v>
      </c>
      <c r="G42" s="37" t="s">
        <v>152</v>
      </c>
      <c r="H42" s="34"/>
      <c r="I42" s="14"/>
    </row>
    <row r="43" spans="1:9" ht="25.5" customHeight="1" x14ac:dyDescent="0.25">
      <c r="A43" s="29" t="s">
        <v>202</v>
      </c>
      <c r="B43" s="28">
        <v>19689</v>
      </c>
      <c r="C43" s="51" t="s">
        <v>203</v>
      </c>
      <c r="D43" s="60" t="s">
        <v>204</v>
      </c>
      <c r="E43" s="69">
        <v>230</v>
      </c>
      <c r="F43" s="90">
        <v>2203</v>
      </c>
      <c r="G43" s="37" t="s">
        <v>152</v>
      </c>
      <c r="H43" s="34"/>
      <c r="I43" s="14"/>
    </row>
    <row r="44" spans="1:9" ht="25.5" customHeight="1" x14ac:dyDescent="0.25">
      <c r="A44" s="29" t="s">
        <v>202</v>
      </c>
      <c r="B44" s="28">
        <v>19683</v>
      </c>
      <c r="C44" s="51" t="s">
        <v>203</v>
      </c>
      <c r="D44" s="60" t="s">
        <v>204</v>
      </c>
      <c r="E44" s="69">
        <v>230</v>
      </c>
      <c r="F44" s="90">
        <v>2215</v>
      </c>
      <c r="G44" s="37" t="s">
        <v>152</v>
      </c>
      <c r="H44" s="34"/>
      <c r="I44" s="14"/>
    </row>
    <row r="45" spans="1:9" ht="25.5" customHeight="1" x14ac:dyDescent="0.25">
      <c r="A45" s="29" t="s">
        <v>202</v>
      </c>
      <c r="B45" s="28">
        <v>1445</v>
      </c>
      <c r="C45" s="51" t="s">
        <v>215</v>
      </c>
      <c r="D45" s="60" t="s">
        <v>212</v>
      </c>
      <c r="E45" s="69">
        <v>1998</v>
      </c>
      <c r="F45" s="90">
        <v>2225</v>
      </c>
      <c r="G45" s="37" t="s">
        <v>152</v>
      </c>
      <c r="H45" s="34"/>
      <c r="I45" s="14"/>
    </row>
    <row r="46" spans="1:9" ht="25.5" customHeight="1" x14ac:dyDescent="0.25">
      <c r="A46" s="29" t="s">
        <v>211</v>
      </c>
      <c r="B46" s="28">
        <v>122</v>
      </c>
      <c r="C46" s="51" t="s">
        <v>205</v>
      </c>
      <c r="D46" s="60" t="s">
        <v>206</v>
      </c>
      <c r="E46" s="69">
        <v>2623</v>
      </c>
      <c r="F46" s="90">
        <v>2211</v>
      </c>
      <c r="G46" s="37" t="s">
        <v>152</v>
      </c>
      <c r="H46" s="34"/>
      <c r="I46" s="14"/>
    </row>
    <row r="47" spans="1:9" ht="17.100000000000001" customHeight="1" x14ac:dyDescent="0.25">
      <c r="A47" s="45"/>
      <c r="B47" s="46"/>
      <c r="C47" s="47"/>
      <c r="D47" s="62"/>
      <c r="E47" s="74">
        <f>SUM(E38:E46)</f>
        <v>15778.65</v>
      </c>
      <c r="F47" s="40"/>
      <c r="G47" s="48"/>
      <c r="H47" s="34"/>
      <c r="I47" s="14"/>
    </row>
    <row r="48" spans="1:9" ht="21" customHeight="1" x14ac:dyDescent="0.25">
      <c r="A48" s="29" t="s">
        <v>83</v>
      </c>
      <c r="B48" s="43" t="s">
        <v>75</v>
      </c>
      <c r="C48" s="51" t="s">
        <v>280</v>
      </c>
      <c r="D48" s="59"/>
      <c r="E48" s="69">
        <v>1790.41</v>
      </c>
      <c r="F48" s="28">
        <v>217</v>
      </c>
      <c r="G48" s="37" t="s">
        <v>90</v>
      </c>
    </row>
    <row r="49" spans="1:7" ht="21" customHeight="1" x14ac:dyDescent="0.25">
      <c r="A49" s="29" t="s">
        <v>83</v>
      </c>
      <c r="B49" s="43" t="s">
        <v>75</v>
      </c>
      <c r="C49" s="51" t="s">
        <v>280</v>
      </c>
      <c r="D49" s="59"/>
      <c r="E49" s="69">
        <v>1566.79</v>
      </c>
      <c r="F49" s="28">
        <v>217</v>
      </c>
      <c r="G49" s="37" t="s">
        <v>90</v>
      </c>
    </row>
    <row r="50" spans="1:7" ht="21" customHeight="1" x14ac:dyDescent="0.25">
      <c r="A50" s="29" t="s">
        <v>83</v>
      </c>
      <c r="B50" s="43" t="s">
        <v>75</v>
      </c>
      <c r="C50" s="51" t="s">
        <v>280</v>
      </c>
      <c r="D50" s="59"/>
      <c r="E50" s="69">
        <v>2269.56</v>
      </c>
      <c r="F50" s="28">
        <v>217</v>
      </c>
      <c r="G50" s="37" t="s">
        <v>90</v>
      </c>
    </row>
    <row r="51" spans="1:7" ht="21" customHeight="1" x14ac:dyDescent="0.25">
      <c r="A51" s="29" t="s">
        <v>83</v>
      </c>
      <c r="B51" s="43" t="s">
        <v>75</v>
      </c>
      <c r="C51" s="51" t="s">
        <v>280</v>
      </c>
      <c r="D51" s="60"/>
      <c r="E51" s="69">
        <v>1600.38</v>
      </c>
      <c r="F51" s="28">
        <v>217</v>
      </c>
      <c r="G51" s="37" t="s">
        <v>90</v>
      </c>
    </row>
    <row r="52" spans="1:7" ht="21" customHeight="1" x14ac:dyDescent="0.25">
      <c r="A52" s="29" t="s">
        <v>83</v>
      </c>
      <c r="B52" s="43" t="s">
        <v>75</v>
      </c>
      <c r="C52" s="51" t="s">
        <v>280</v>
      </c>
      <c r="D52" s="59"/>
      <c r="E52" s="69">
        <v>1304.77</v>
      </c>
      <c r="F52" s="28">
        <v>217</v>
      </c>
      <c r="G52" s="37" t="s">
        <v>90</v>
      </c>
    </row>
    <row r="53" spans="1:7" ht="21" customHeight="1" x14ac:dyDescent="0.25">
      <c r="A53" s="29" t="s">
        <v>83</v>
      </c>
      <c r="B53" s="43" t="s">
        <v>75</v>
      </c>
      <c r="C53" s="51" t="s">
        <v>280</v>
      </c>
      <c r="D53" s="59"/>
      <c r="E53" s="69">
        <v>2055.4299999999998</v>
      </c>
      <c r="F53" s="28">
        <v>217</v>
      </c>
      <c r="G53" s="37" t="s">
        <v>90</v>
      </c>
    </row>
    <row r="54" spans="1:7" ht="21" customHeight="1" x14ac:dyDescent="0.25">
      <c r="A54" s="29" t="s">
        <v>83</v>
      </c>
      <c r="B54" s="28" t="s">
        <v>77</v>
      </c>
      <c r="C54" s="27" t="s">
        <v>78</v>
      </c>
      <c r="D54" s="59"/>
      <c r="E54" s="69">
        <v>1433.67</v>
      </c>
      <c r="F54" s="90">
        <v>391367</v>
      </c>
      <c r="G54" s="37" t="s">
        <v>90</v>
      </c>
    </row>
    <row r="55" spans="1:7" ht="21" customHeight="1" x14ac:dyDescent="0.25">
      <c r="A55" s="29" t="s">
        <v>83</v>
      </c>
      <c r="B55" s="28" t="s">
        <v>76</v>
      </c>
      <c r="C55" s="51" t="s">
        <v>149</v>
      </c>
      <c r="D55" s="59"/>
      <c r="E55" s="69">
        <v>1059.76</v>
      </c>
      <c r="F55" s="28">
        <v>391722</v>
      </c>
      <c r="G55" s="37" t="s">
        <v>90</v>
      </c>
    </row>
    <row r="56" spans="1:7" ht="21" customHeight="1" x14ac:dyDescent="0.25">
      <c r="A56" s="29" t="s">
        <v>83</v>
      </c>
      <c r="B56" s="28" t="s">
        <v>76</v>
      </c>
      <c r="C56" s="51" t="s">
        <v>149</v>
      </c>
      <c r="D56" s="59"/>
      <c r="E56" s="69">
        <v>765.36</v>
      </c>
      <c r="F56" s="28">
        <v>391359</v>
      </c>
      <c r="G56" s="37" t="s">
        <v>90</v>
      </c>
    </row>
    <row r="57" spans="1:7" ht="21" customHeight="1" x14ac:dyDescent="0.25">
      <c r="A57" s="29" t="s">
        <v>83</v>
      </c>
      <c r="B57" s="28" t="s">
        <v>76</v>
      </c>
      <c r="C57" s="51" t="s">
        <v>149</v>
      </c>
      <c r="D57" s="59"/>
      <c r="E57" s="69">
        <v>32.54</v>
      </c>
      <c r="F57" s="28">
        <v>391741</v>
      </c>
      <c r="G57" s="37" t="s">
        <v>90</v>
      </c>
    </row>
    <row r="58" spans="1:7" ht="21" customHeight="1" x14ac:dyDescent="0.25">
      <c r="A58" s="29" t="s">
        <v>83</v>
      </c>
      <c r="B58" s="86">
        <v>976311</v>
      </c>
      <c r="C58" s="51" t="s">
        <v>178</v>
      </c>
      <c r="D58" s="59" t="s">
        <v>179</v>
      </c>
      <c r="E58" s="69">
        <v>1584.72</v>
      </c>
      <c r="F58" s="28">
        <v>2208</v>
      </c>
      <c r="G58" s="37" t="s">
        <v>90</v>
      </c>
    </row>
    <row r="59" spans="1:7" ht="21.75" customHeight="1" x14ac:dyDescent="0.25">
      <c r="A59" s="29" t="s">
        <v>83</v>
      </c>
      <c r="B59" s="86">
        <v>78238245</v>
      </c>
      <c r="C59" s="51" t="s">
        <v>178</v>
      </c>
      <c r="D59" s="59" t="s">
        <v>179</v>
      </c>
      <c r="E59" s="69">
        <v>0</v>
      </c>
      <c r="F59" s="28"/>
      <c r="G59" s="37" t="s">
        <v>90</v>
      </c>
    </row>
    <row r="60" spans="1:7" ht="24.75" customHeight="1" x14ac:dyDescent="0.25">
      <c r="A60" s="29" t="s">
        <v>83</v>
      </c>
      <c r="B60" s="86" t="s">
        <v>175</v>
      </c>
      <c r="C60" s="51" t="s">
        <v>198</v>
      </c>
      <c r="D60" s="59" t="s">
        <v>199</v>
      </c>
      <c r="E60" s="69">
        <v>155.09</v>
      </c>
      <c r="F60" s="28">
        <v>2201</v>
      </c>
      <c r="G60" s="37" t="s">
        <v>90</v>
      </c>
    </row>
    <row r="61" spans="1:7" ht="24.75" customHeight="1" x14ac:dyDescent="0.25">
      <c r="A61" s="29" t="s">
        <v>83</v>
      </c>
      <c r="B61" s="86" t="s">
        <v>175</v>
      </c>
      <c r="C61" s="51" t="s">
        <v>198</v>
      </c>
      <c r="D61" s="59" t="s">
        <v>199</v>
      </c>
      <c r="E61" s="69">
        <v>164.19</v>
      </c>
      <c r="F61" s="28">
        <v>391560</v>
      </c>
      <c r="G61" s="37" t="s">
        <v>90</v>
      </c>
    </row>
    <row r="62" spans="1:7" ht="21" customHeight="1" x14ac:dyDescent="0.25">
      <c r="A62" s="29" t="s">
        <v>83</v>
      </c>
      <c r="B62" s="86">
        <v>22320</v>
      </c>
      <c r="C62" s="51" t="s">
        <v>200</v>
      </c>
      <c r="D62" s="59" t="s">
        <v>201</v>
      </c>
      <c r="E62" s="69">
        <f>45.18+45.18</f>
        <v>90.36</v>
      </c>
      <c r="F62" s="90">
        <v>391323</v>
      </c>
      <c r="G62" s="37" t="s">
        <v>90</v>
      </c>
    </row>
    <row r="63" spans="1:7" ht="21" customHeight="1" x14ac:dyDescent="0.25">
      <c r="A63" s="29" t="s">
        <v>83</v>
      </c>
      <c r="B63" s="43" t="s">
        <v>75</v>
      </c>
      <c r="C63" s="51" t="s">
        <v>280</v>
      </c>
      <c r="D63" s="59"/>
      <c r="E63" s="69">
        <v>770.51</v>
      </c>
      <c r="F63" s="28">
        <v>218</v>
      </c>
      <c r="G63" s="37" t="s">
        <v>90</v>
      </c>
    </row>
    <row r="64" spans="1:7" ht="21" customHeight="1" x14ac:dyDescent="0.25">
      <c r="A64" s="29" t="s">
        <v>83</v>
      </c>
      <c r="B64" s="43" t="s">
        <v>75</v>
      </c>
      <c r="C64" s="51" t="s">
        <v>280</v>
      </c>
      <c r="D64" s="59"/>
      <c r="E64" s="69">
        <v>475.29</v>
      </c>
      <c r="F64" s="28">
        <v>218</v>
      </c>
      <c r="G64" s="37" t="s">
        <v>90</v>
      </c>
    </row>
    <row r="65" spans="1:7" ht="21" customHeight="1" x14ac:dyDescent="0.25">
      <c r="A65" s="29" t="s">
        <v>83</v>
      </c>
      <c r="B65" s="43" t="s">
        <v>75</v>
      </c>
      <c r="C65" s="51" t="s">
        <v>280</v>
      </c>
      <c r="D65" s="60"/>
      <c r="E65" s="69">
        <v>110.99</v>
      </c>
      <c r="F65" s="28">
        <v>218</v>
      </c>
      <c r="G65" s="37" t="s">
        <v>90</v>
      </c>
    </row>
    <row r="66" spans="1:7" ht="21" customHeight="1" x14ac:dyDescent="0.25">
      <c r="A66" s="29" t="s">
        <v>83</v>
      </c>
      <c r="B66" s="43" t="s">
        <v>75</v>
      </c>
      <c r="C66" s="51" t="s">
        <v>280</v>
      </c>
      <c r="D66" s="60"/>
      <c r="E66" s="69">
        <v>719.01</v>
      </c>
      <c r="F66" s="28">
        <v>218</v>
      </c>
      <c r="G66" s="37" t="s">
        <v>90</v>
      </c>
    </row>
    <row r="67" spans="1:7" ht="21" customHeight="1" x14ac:dyDescent="0.25">
      <c r="A67" s="29" t="s">
        <v>83</v>
      </c>
      <c r="B67" s="43" t="s">
        <v>75</v>
      </c>
      <c r="C67" s="51" t="s">
        <v>280</v>
      </c>
      <c r="D67" s="59"/>
      <c r="E67" s="69">
        <v>742.9</v>
      </c>
      <c r="F67" s="28">
        <v>218</v>
      </c>
      <c r="G67" s="37" t="s">
        <v>90</v>
      </c>
    </row>
    <row r="68" spans="1:7" ht="21" customHeight="1" x14ac:dyDescent="0.25">
      <c r="A68" s="29" t="s">
        <v>83</v>
      </c>
      <c r="B68" s="43" t="s">
        <v>75</v>
      </c>
      <c r="C68" s="51" t="s">
        <v>280</v>
      </c>
      <c r="D68" s="59"/>
      <c r="E68" s="69">
        <v>1088.17</v>
      </c>
      <c r="F68" s="28">
        <v>218</v>
      </c>
      <c r="G68" s="37" t="s">
        <v>90</v>
      </c>
    </row>
    <row r="69" spans="1:7" ht="21" customHeight="1" x14ac:dyDescent="0.25">
      <c r="A69" s="29" t="s">
        <v>85</v>
      </c>
      <c r="B69" s="43" t="s">
        <v>75</v>
      </c>
      <c r="C69" s="51" t="s">
        <v>280</v>
      </c>
      <c r="D69" s="59"/>
      <c r="E69" s="69">
        <v>2459.66</v>
      </c>
      <c r="F69" s="28">
        <v>217</v>
      </c>
      <c r="G69" s="37" t="s">
        <v>90</v>
      </c>
    </row>
    <row r="70" spans="1:7" ht="21" customHeight="1" x14ac:dyDescent="0.25">
      <c r="A70" s="29" t="s">
        <v>85</v>
      </c>
      <c r="B70" s="43" t="s">
        <v>75</v>
      </c>
      <c r="C70" s="51" t="s">
        <v>280</v>
      </c>
      <c r="D70" s="59"/>
      <c r="E70" s="69">
        <v>2238.79</v>
      </c>
      <c r="F70" s="28">
        <v>217</v>
      </c>
      <c r="G70" s="37" t="s">
        <v>90</v>
      </c>
    </row>
    <row r="71" spans="1:7" ht="21" customHeight="1" x14ac:dyDescent="0.25">
      <c r="A71" s="29" t="s">
        <v>85</v>
      </c>
      <c r="B71" s="43" t="s">
        <v>75</v>
      </c>
      <c r="C71" s="51" t="s">
        <v>280</v>
      </c>
      <c r="D71" s="59"/>
      <c r="E71" s="69">
        <v>2117.27</v>
      </c>
      <c r="F71" s="28">
        <v>217</v>
      </c>
      <c r="G71" s="37" t="s">
        <v>90</v>
      </c>
    </row>
    <row r="72" spans="1:7" ht="21" customHeight="1" x14ac:dyDescent="0.25">
      <c r="A72" s="29" t="s">
        <v>85</v>
      </c>
      <c r="B72" s="43" t="s">
        <v>75</v>
      </c>
      <c r="C72" s="51" t="s">
        <v>280</v>
      </c>
      <c r="D72" s="59"/>
      <c r="E72" s="69">
        <v>4810</v>
      </c>
      <c r="F72" s="28">
        <v>217</v>
      </c>
      <c r="G72" s="37" t="s">
        <v>90</v>
      </c>
    </row>
    <row r="73" spans="1:7" ht="21" customHeight="1" x14ac:dyDescent="0.25">
      <c r="A73" s="29" t="s">
        <v>85</v>
      </c>
      <c r="B73" s="43" t="s">
        <v>75</v>
      </c>
      <c r="C73" s="51" t="s">
        <v>280</v>
      </c>
      <c r="D73" s="59"/>
      <c r="E73" s="69">
        <v>2370.33</v>
      </c>
      <c r="F73" s="28">
        <v>217</v>
      </c>
      <c r="G73" s="37" t="s">
        <v>90</v>
      </c>
    </row>
    <row r="74" spans="1:7" ht="21" customHeight="1" x14ac:dyDescent="0.25">
      <c r="A74" s="29" t="s">
        <v>85</v>
      </c>
      <c r="B74" s="43" t="s">
        <v>75</v>
      </c>
      <c r="C74" s="51" t="s">
        <v>280</v>
      </c>
      <c r="D74" s="59"/>
      <c r="E74" s="69">
        <v>1993.69</v>
      </c>
      <c r="F74" s="28">
        <v>217</v>
      </c>
      <c r="G74" s="37" t="s">
        <v>90</v>
      </c>
    </row>
    <row r="75" spans="1:7" ht="21" customHeight="1" x14ac:dyDescent="0.25">
      <c r="A75" s="29" t="s">
        <v>85</v>
      </c>
      <c r="B75" s="43" t="s">
        <v>75</v>
      </c>
      <c r="C75" s="51" t="s">
        <v>280</v>
      </c>
      <c r="D75" s="59"/>
      <c r="E75" s="69">
        <v>492.06</v>
      </c>
      <c r="F75" s="28">
        <v>218</v>
      </c>
      <c r="G75" s="37" t="s">
        <v>90</v>
      </c>
    </row>
    <row r="76" spans="1:7" ht="21" customHeight="1" x14ac:dyDescent="0.25">
      <c r="A76" s="29" t="s">
        <v>85</v>
      </c>
      <c r="B76" s="43" t="s">
        <v>75</v>
      </c>
      <c r="C76" s="51" t="s">
        <v>280</v>
      </c>
      <c r="D76" s="59"/>
      <c r="E76" s="69">
        <v>231.2</v>
      </c>
      <c r="F76" s="28">
        <v>218</v>
      </c>
      <c r="G76" s="37" t="s">
        <v>90</v>
      </c>
    </row>
    <row r="77" spans="1:7" ht="21" customHeight="1" x14ac:dyDescent="0.25">
      <c r="A77" s="29" t="s">
        <v>85</v>
      </c>
      <c r="B77" s="43" t="s">
        <v>75</v>
      </c>
      <c r="C77" s="51" t="s">
        <v>280</v>
      </c>
      <c r="D77" s="59"/>
      <c r="E77" s="69">
        <v>351.83</v>
      </c>
      <c r="F77" s="28">
        <v>218</v>
      </c>
      <c r="G77" s="37" t="s">
        <v>90</v>
      </c>
    </row>
    <row r="78" spans="1:7" ht="21" customHeight="1" x14ac:dyDescent="0.25">
      <c r="A78" s="29" t="s">
        <v>85</v>
      </c>
      <c r="B78" s="43" t="s">
        <v>75</v>
      </c>
      <c r="C78" s="51" t="s">
        <v>280</v>
      </c>
      <c r="D78" s="59"/>
      <c r="E78" s="69">
        <v>955.38</v>
      </c>
      <c r="F78" s="28">
        <v>218</v>
      </c>
      <c r="G78" s="37" t="s">
        <v>90</v>
      </c>
    </row>
    <row r="79" spans="1:7" ht="21" customHeight="1" x14ac:dyDescent="0.25">
      <c r="A79" s="29" t="s">
        <v>85</v>
      </c>
      <c r="B79" s="43" t="s">
        <v>75</v>
      </c>
      <c r="C79" s="51" t="s">
        <v>280</v>
      </c>
      <c r="D79" s="59"/>
      <c r="E79" s="69">
        <v>1565.57</v>
      </c>
      <c r="F79" s="28">
        <v>218</v>
      </c>
      <c r="G79" s="37" t="s">
        <v>90</v>
      </c>
    </row>
    <row r="80" spans="1:7" ht="21" customHeight="1" x14ac:dyDescent="0.25">
      <c r="A80" s="29" t="s">
        <v>85</v>
      </c>
      <c r="B80" s="43" t="s">
        <v>75</v>
      </c>
      <c r="C80" s="51" t="s">
        <v>280</v>
      </c>
      <c r="D80" s="59"/>
      <c r="E80" s="69">
        <v>1036.01</v>
      </c>
      <c r="F80" s="28">
        <v>218</v>
      </c>
      <c r="G80" s="37" t="s">
        <v>90</v>
      </c>
    </row>
    <row r="81" spans="1:7" ht="21" customHeight="1" x14ac:dyDescent="0.25">
      <c r="A81" s="29" t="s">
        <v>85</v>
      </c>
      <c r="B81" s="43" t="s">
        <v>75</v>
      </c>
      <c r="C81" s="51" t="s">
        <v>280</v>
      </c>
      <c r="D81" s="59"/>
      <c r="E81" s="69">
        <v>993.42</v>
      </c>
      <c r="F81" s="28">
        <v>218</v>
      </c>
      <c r="G81" s="37" t="s">
        <v>90</v>
      </c>
    </row>
    <row r="82" spans="1:7" ht="23.25" x14ac:dyDescent="0.25">
      <c r="A82" s="29" t="s">
        <v>85</v>
      </c>
      <c r="B82" s="28" t="s">
        <v>72</v>
      </c>
      <c r="C82" s="51" t="s">
        <v>149</v>
      </c>
      <c r="D82" s="59" t="s">
        <v>63</v>
      </c>
      <c r="E82" s="69">
        <v>1908.18</v>
      </c>
      <c r="F82" s="28">
        <v>391722</v>
      </c>
      <c r="G82" s="37" t="s">
        <v>90</v>
      </c>
    </row>
    <row r="83" spans="1:7" ht="23.25" x14ac:dyDescent="0.25">
      <c r="A83" s="29" t="s">
        <v>85</v>
      </c>
      <c r="B83" s="28" t="s">
        <v>72</v>
      </c>
      <c r="C83" s="51" t="s">
        <v>149</v>
      </c>
      <c r="D83" s="59" t="s">
        <v>63</v>
      </c>
      <c r="E83" s="69">
        <v>1250.02</v>
      </c>
      <c r="F83" s="28">
        <v>391359</v>
      </c>
      <c r="G83" s="37" t="s">
        <v>90</v>
      </c>
    </row>
    <row r="84" spans="1:7" ht="19.5" customHeight="1" x14ac:dyDescent="0.25">
      <c r="A84" s="29" t="s">
        <v>85</v>
      </c>
      <c r="B84" s="28" t="s">
        <v>77</v>
      </c>
      <c r="C84" s="27" t="s">
        <v>78</v>
      </c>
      <c r="D84" s="59"/>
      <c r="E84" s="69">
        <v>2288.7800000000002</v>
      </c>
      <c r="F84" s="90">
        <v>391367</v>
      </c>
      <c r="G84" s="37" t="s">
        <v>90</v>
      </c>
    </row>
    <row r="85" spans="1:7" ht="23.25" x14ac:dyDescent="0.25">
      <c r="A85" s="29" t="s">
        <v>85</v>
      </c>
      <c r="B85" s="28" t="s">
        <v>72</v>
      </c>
      <c r="C85" s="51" t="s">
        <v>149</v>
      </c>
      <c r="D85" s="59"/>
      <c r="E85" s="69">
        <v>2957.64</v>
      </c>
      <c r="F85" s="28">
        <v>391741</v>
      </c>
      <c r="G85" s="37" t="s">
        <v>90</v>
      </c>
    </row>
    <row r="86" spans="1:7" ht="26.25" customHeight="1" x14ac:dyDescent="0.25">
      <c r="A86" s="29" t="s">
        <v>85</v>
      </c>
      <c r="B86" s="86">
        <v>976311</v>
      </c>
      <c r="C86" s="51" t="s">
        <v>178</v>
      </c>
      <c r="D86" s="59" t="s">
        <v>179</v>
      </c>
      <c r="E86" s="69">
        <v>1584.72</v>
      </c>
      <c r="F86" s="28">
        <v>2208</v>
      </c>
      <c r="G86" s="37" t="s">
        <v>90</v>
      </c>
    </row>
    <row r="87" spans="1:7" ht="21" customHeight="1" x14ac:dyDescent="0.25">
      <c r="A87" s="29" t="s">
        <v>85</v>
      </c>
      <c r="B87" s="86">
        <v>78238245</v>
      </c>
      <c r="C87" s="51" t="s">
        <v>178</v>
      </c>
      <c r="D87" s="59" t="s">
        <v>179</v>
      </c>
      <c r="E87" s="69">
        <v>10.71</v>
      </c>
      <c r="F87" s="28">
        <v>2208</v>
      </c>
      <c r="G87" s="37" t="s">
        <v>90</v>
      </c>
    </row>
    <row r="88" spans="1:7" ht="21" customHeight="1" x14ac:dyDescent="0.25">
      <c r="A88" s="29" t="s">
        <v>85</v>
      </c>
      <c r="B88" s="86" t="s">
        <v>175</v>
      </c>
      <c r="C88" s="51" t="s">
        <v>198</v>
      </c>
      <c r="D88" s="59" t="s">
        <v>199</v>
      </c>
      <c r="E88" s="69">
        <v>187.7</v>
      </c>
      <c r="F88" s="28">
        <v>2201</v>
      </c>
      <c r="G88" s="37" t="s">
        <v>90</v>
      </c>
    </row>
    <row r="89" spans="1:7" ht="21" customHeight="1" x14ac:dyDescent="0.25">
      <c r="A89" s="29" t="s">
        <v>85</v>
      </c>
      <c r="B89" s="86" t="s">
        <v>175</v>
      </c>
      <c r="C89" s="51" t="s">
        <v>198</v>
      </c>
      <c r="D89" s="59" t="s">
        <v>199</v>
      </c>
      <c r="E89" s="69">
        <v>177.93</v>
      </c>
      <c r="F89" s="28">
        <v>391560</v>
      </c>
      <c r="G89" s="37" t="s">
        <v>90</v>
      </c>
    </row>
    <row r="90" spans="1:7" ht="20.25" customHeight="1" x14ac:dyDescent="0.25">
      <c r="A90" s="29" t="s">
        <v>85</v>
      </c>
      <c r="B90" s="28" t="s">
        <v>175</v>
      </c>
      <c r="C90" s="51" t="s">
        <v>176</v>
      </c>
      <c r="D90" s="60" t="s">
        <v>177</v>
      </c>
      <c r="E90" s="69">
        <v>61.66</v>
      </c>
      <c r="F90" s="28">
        <v>391432</v>
      </c>
      <c r="G90" s="37" t="s">
        <v>90</v>
      </c>
    </row>
    <row r="91" spans="1:7" ht="23.25" customHeight="1" x14ac:dyDescent="0.25">
      <c r="A91" s="29" t="s">
        <v>154</v>
      </c>
      <c r="B91" s="56" t="s">
        <v>75</v>
      </c>
      <c r="C91" s="51" t="s">
        <v>280</v>
      </c>
      <c r="D91" s="59"/>
      <c r="E91" s="70">
        <v>1035.8599999999999</v>
      </c>
      <c r="F91" s="28">
        <v>217</v>
      </c>
      <c r="G91" s="37" t="s">
        <v>90</v>
      </c>
    </row>
    <row r="92" spans="1:7" ht="23.25" customHeight="1" x14ac:dyDescent="0.25">
      <c r="A92" s="29" t="s">
        <v>154</v>
      </c>
      <c r="B92" s="56" t="s">
        <v>75</v>
      </c>
      <c r="C92" s="51" t="s">
        <v>280</v>
      </c>
      <c r="D92" s="59"/>
      <c r="E92" s="70">
        <v>2070.1</v>
      </c>
      <c r="F92" s="28">
        <v>217</v>
      </c>
      <c r="G92" s="37" t="s">
        <v>90</v>
      </c>
    </row>
    <row r="93" spans="1:7" ht="23.25" customHeight="1" x14ac:dyDescent="0.25">
      <c r="A93" s="29" t="s">
        <v>154</v>
      </c>
      <c r="B93" s="56" t="s">
        <v>75</v>
      </c>
      <c r="C93" s="51" t="s">
        <v>280</v>
      </c>
      <c r="D93" s="59"/>
      <c r="E93" s="70">
        <v>1757.79</v>
      </c>
      <c r="F93" s="28">
        <v>217</v>
      </c>
      <c r="G93" s="37" t="s">
        <v>90</v>
      </c>
    </row>
    <row r="94" spans="1:7" ht="23.25" customHeight="1" x14ac:dyDescent="0.25">
      <c r="A94" s="29" t="s">
        <v>154</v>
      </c>
      <c r="B94" s="56" t="s">
        <v>75</v>
      </c>
      <c r="C94" s="51" t="s">
        <v>280</v>
      </c>
      <c r="D94" s="59"/>
      <c r="E94" s="70">
        <v>127.8</v>
      </c>
      <c r="F94" s="28">
        <v>218</v>
      </c>
      <c r="G94" s="37" t="s">
        <v>90</v>
      </c>
    </row>
    <row r="95" spans="1:7" ht="23.25" customHeight="1" x14ac:dyDescent="0.25">
      <c r="A95" s="29" t="s">
        <v>154</v>
      </c>
      <c r="B95" s="56" t="s">
        <v>75</v>
      </c>
      <c r="C95" s="51" t="s">
        <v>280</v>
      </c>
      <c r="D95" s="59"/>
      <c r="E95" s="70">
        <v>595.55999999999995</v>
      </c>
      <c r="F95" s="28">
        <v>218</v>
      </c>
      <c r="G95" s="37" t="s">
        <v>90</v>
      </c>
    </row>
    <row r="96" spans="1:7" ht="23.25" customHeight="1" x14ac:dyDescent="0.25">
      <c r="A96" s="29" t="s">
        <v>154</v>
      </c>
      <c r="B96" s="56" t="s">
        <v>75</v>
      </c>
      <c r="C96" s="51" t="s">
        <v>280</v>
      </c>
      <c r="D96" s="59"/>
      <c r="E96" s="70">
        <v>222.29</v>
      </c>
      <c r="F96" s="28">
        <v>218</v>
      </c>
      <c r="G96" s="37" t="s">
        <v>90</v>
      </c>
    </row>
    <row r="97" spans="1:7" ht="23.25" customHeight="1" x14ac:dyDescent="0.25">
      <c r="A97" s="29" t="s">
        <v>154</v>
      </c>
      <c r="B97" s="56" t="s">
        <v>75</v>
      </c>
      <c r="C97" s="51" t="s">
        <v>280</v>
      </c>
      <c r="D97" s="59"/>
      <c r="E97" s="70">
        <v>202.99</v>
      </c>
      <c r="F97" s="28">
        <v>218</v>
      </c>
      <c r="G97" s="37" t="s">
        <v>90</v>
      </c>
    </row>
    <row r="98" spans="1:7" ht="18" customHeight="1" x14ac:dyDescent="0.25">
      <c r="A98" s="29" t="s">
        <v>154</v>
      </c>
      <c r="B98" s="28" t="s">
        <v>87</v>
      </c>
      <c r="C98" s="51" t="s">
        <v>88</v>
      </c>
      <c r="D98" s="60"/>
      <c r="E98" s="69">
        <v>463.44</v>
      </c>
      <c r="F98" s="90">
        <v>391406</v>
      </c>
      <c r="G98" s="37" t="s">
        <v>90</v>
      </c>
    </row>
    <row r="99" spans="1:7" ht="23.25" customHeight="1" x14ac:dyDescent="0.25">
      <c r="A99" s="29" t="s">
        <v>154</v>
      </c>
      <c r="B99" s="86">
        <v>976311</v>
      </c>
      <c r="C99" s="51" t="s">
        <v>178</v>
      </c>
      <c r="D99" s="59" t="s">
        <v>179</v>
      </c>
      <c r="E99" s="70">
        <v>792.36</v>
      </c>
      <c r="F99" s="28">
        <v>2208</v>
      </c>
      <c r="G99" s="37" t="s">
        <v>90</v>
      </c>
    </row>
    <row r="100" spans="1:7" ht="23.25" customHeight="1" x14ac:dyDescent="0.25">
      <c r="A100" s="29" t="s">
        <v>154</v>
      </c>
      <c r="B100" s="86">
        <v>78238245</v>
      </c>
      <c r="C100" s="51" t="s">
        <v>178</v>
      </c>
      <c r="D100" s="59" t="s">
        <v>179</v>
      </c>
      <c r="E100" s="70">
        <v>0</v>
      </c>
      <c r="F100" s="28"/>
      <c r="G100" s="37" t="s">
        <v>90</v>
      </c>
    </row>
    <row r="101" spans="1:7" ht="23.25" customHeight="1" x14ac:dyDescent="0.25">
      <c r="A101" s="29" t="s">
        <v>154</v>
      </c>
      <c r="B101" s="86" t="s">
        <v>175</v>
      </c>
      <c r="C101" s="51" t="s">
        <v>198</v>
      </c>
      <c r="D101" s="59" t="s">
        <v>199</v>
      </c>
      <c r="E101" s="70">
        <v>88.31</v>
      </c>
      <c r="F101" s="28">
        <v>2201</v>
      </c>
      <c r="G101" s="37" t="s">
        <v>90</v>
      </c>
    </row>
    <row r="102" spans="1:7" ht="23.25" customHeight="1" x14ac:dyDescent="0.25">
      <c r="A102" s="29" t="s">
        <v>154</v>
      </c>
      <c r="B102" s="86" t="s">
        <v>175</v>
      </c>
      <c r="C102" s="51" t="s">
        <v>198</v>
      </c>
      <c r="D102" s="59" t="s">
        <v>199</v>
      </c>
      <c r="E102" s="70">
        <v>32.86</v>
      </c>
      <c r="F102" s="28">
        <v>391560</v>
      </c>
      <c r="G102" s="37" t="s">
        <v>90</v>
      </c>
    </row>
    <row r="103" spans="1:7" ht="23.25" customHeight="1" x14ac:dyDescent="0.25">
      <c r="A103" s="29" t="s">
        <v>154</v>
      </c>
      <c r="B103" s="28" t="s">
        <v>72</v>
      </c>
      <c r="C103" s="51" t="s">
        <v>149</v>
      </c>
      <c r="D103" s="59"/>
      <c r="E103" s="69">
        <v>-1253.6500000000001</v>
      </c>
      <c r="F103" s="28">
        <v>391722</v>
      </c>
      <c r="G103" s="37" t="s">
        <v>90</v>
      </c>
    </row>
    <row r="104" spans="1:7" ht="23.25" customHeight="1" x14ac:dyDescent="0.25">
      <c r="A104" s="29" t="s">
        <v>154</v>
      </c>
      <c r="B104" s="28" t="s">
        <v>72</v>
      </c>
      <c r="C104" s="51" t="s">
        <v>149</v>
      </c>
      <c r="D104" s="59"/>
      <c r="E104" s="69">
        <v>-227.49</v>
      </c>
      <c r="F104" s="28">
        <v>391359</v>
      </c>
      <c r="G104" s="37" t="s">
        <v>90</v>
      </c>
    </row>
    <row r="105" spans="1:7" ht="23.25" customHeight="1" x14ac:dyDescent="0.25">
      <c r="A105" s="29" t="s">
        <v>154</v>
      </c>
      <c r="B105" s="28" t="s">
        <v>77</v>
      </c>
      <c r="C105" s="27" t="s">
        <v>78</v>
      </c>
      <c r="D105" s="59"/>
      <c r="E105" s="69">
        <v>579.83000000000004</v>
      </c>
      <c r="F105" s="90">
        <v>391367</v>
      </c>
      <c r="G105" s="37" t="s">
        <v>90</v>
      </c>
    </row>
    <row r="106" spans="1:7" ht="23.25" customHeight="1" x14ac:dyDescent="0.25">
      <c r="A106" s="29" t="s">
        <v>154</v>
      </c>
      <c r="B106" s="86">
        <v>22320</v>
      </c>
      <c r="C106" s="51" t="s">
        <v>200</v>
      </c>
      <c r="D106" s="59" t="s">
        <v>201</v>
      </c>
      <c r="E106" s="69">
        <v>67.77</v>
      </c>
      <c r="F106" s="90">
        <v>391323</v>
      </c>
      <c r="G106" s="37" t="s">
        <v>90</v>
      </c>
    </row>
    <row r="107" spans="1:7" ht="25.5" customHeight="1" x14ac:dyDescent="0.25">
      <c r="A107" s="53" t="s">
        <v>207</v>
      </c>
      <c r="B107" s="28">
        <v>4270</v>
      </c>
      <c r="C107" s="27" t="s">
        <v>135</v>
      </c>
      <c r="D107" s="59" t="s">
        <v>151</v>
      </c>
      <c r="E107" s="70">
        <v>414.88</v>
      </c>
      <c r="F107" s="49">
        <v>39116</v>
      </c>
      <c r="G107" s="30" t="s">
        <v>31</v>
      </c>
    </row>
    <row r="108" spans="1:7" ht="19.5" customHeight="1" x14ac:dyDescent="0.25">
      <c r="A108" s="29"/>
      <c r="B108" s="28"/>
      <c r="C108" s="27"/>
      <c r="D108" s="59"/>
      <c r="E108" s="75">
        <f>SUM(E48:E107)</f>
        <v>58793.149999999994</v>
      </c>
      <c r="F108" s="28"/>
      <c r="G108" s="37"/>
    </row>
    <row r="109" spans="1:7" ht="22.5" customHeight="1" x14ac:dyDescent="0.25">
      <c r="A109" s="32"/>
      <c r="B109" s="39"/>
      <c r="C109" s="33" t="s">
        <v>103</v>
      </c>
      <c r="D109" s="61"/>
      <c r="E109" s="76">
        <f>E108</f>
        <v>58793.149999999994</v>
      </c>
      <c r="F109" s="40"/>
      <c r="G109" s="40"/>
    </row>
    <row r="110" spans="1:7" ht="22.5" customHeight="1" x14ac:dyDescent="0.25">
      <c r="A110" s="52" t="s">
        <v>163</v>
      </c>
      <c r="B110" s="28">
        <v>737313</v>
      </c>
      <c r="C110" s="51" t="s">
        <v>216</v>
      </c>
      <c r="D110" s="59" t="s">
        <v>217</v>
      </c>
      <c r="E110" s="70">
        <v>833.45</v>
      </c>
      <c r="F110" s="28">
        <v>2191</v>
      </c>
      <c r="G110" s="44" t="s">
        <v>218</v>
      </c>
    </row>
    <row r="111" spans="1:7" ht="24" customHeight="1" x14ac:dyDescent="0.25">
      <c r="A111" s="52" t="s">
        <v>163</v>
      </c>
      <c r="B111" s="28">
        <v>58690</v>
      </c>
      <c r="C111" s="51" t="s">
        <v>220</v>
      </c>
      <c r="D111" s="59" t="s">
        <v>221</v>
      </c>
      <c r="E111" s="70">
        <v>944.8</v>
      </c>
      <c r="F111" s="90">
        <v>2195</v>
      </c>
      <c r="G111" s="44" t="s">
        <v>218</v>
      </c>
    </row>
    <row r="112" spans="1:7" ht="24" customHeight="1" x14ac:dyDescent="0.25">
      <c r="A112" s="52" t="s">
        <v>163</v>
      </c>
      <c r="B112" s="28">
        <v>200993</v>
      </c>
      <c r="C112" s="51" t="s">
        <v>222</v>
      </c>
      <c r="D112" s="60" t="s">
        <v>223</v>
      </c>
      <c r="E112" s="70">
        <v>79.599999999999994</v>
      </c>
      <c r="F112" s="90">
        <v>2196</v>
      </c>
      <c r="G112" s="44" t="s">
        <v>219</v>
      </c>
    </row>
    <row r="113" spans="1:7" ht="24" customHeight="1" x14ac:dyDescent="0.25">
      <c r="A113" s="52" t="s">
        <v>163</v>
      </c>
      <c r="B113" s="28">
        <v>742604</v>
      </c>
      <c r="C113" s="51" t="s">
        <v>224</v>
      </c>
      <c r="D113" s="60" t="s">
        <v>217</v>
      </c>
      <c r="E113" s="70">
        <v>1134.92</v>
      </c>
      <c r="F113" s="90">
        <v>2194</v>
      </c>
      <c r="G113" s="44" t="s">
        <v>218</v>
      </c>
    </row>
    <row r="114" spans="1:7" ht="24" customHeight="1" x14ac:dyDescent="0.25">
      <c r="A114" s="52" t="s">
        <v>163</v>
      </c>
      <c r="B114" s="28">
        <v>283209</v>
      </c>
      <c r="C114" s="51" t="s">
        <v>225</v>
      </c>
      <c r="D114" s="60" t="s">
        <v>226</v>
      </c>
      <c r="E114" s="70">
        <v>31.68</v>
      </c>
      <c r="F114" s="90">
        <v>2197</v>
      </c>
      <c r="G114" s="44" t="s">
        <v>218</v>
      </c>
    </row>
    <row r="115" spans="1:7" ht="24" customHeight="1" x14ac:dyDescent="0.25">
      <c r="A115" s="52" t="s">
        <v>163</v>
      </c>
      <c r="B115" s="28">
        <v>1939177</v>
      </c>
      <c r="C115" s="51" t="s">
        <v>228</v>
      </c>
      <c r="D115" s="60" t="s">
        <v>229</v>
      </c>
      <c r="E115" s="70">
        <v>140.4</v>
      </c>
      <c r="F115" s="90">
        <v>391371</v>
      </c>
      <c r="G115" s="44" t="s">
        <v>227</v>
      </c>
    </row>
    <row r="116" spans="1:7" ht="24" customHeight="1" x14ac:dyDescent="0.25">
      <c r="A116" s="52" t="s">
        <v>163</v>
      </c>
      <c r="B116" s="28">
        <v>742479</v>
      </c>
      <c r="C116" s="51" t="s">
        <v>216</v>
      </c>
      <c r="D116" s="60" t="s">
        <v>217</v>
      </c>
      <c r="E116" s="70">
        <v>111.17</v>
      </c>
      <c r="F116" s="90">
        <v>2193</v>
      </c>
      <c r="G116" s="44" t="s">
        <v>219</v>
      </c>
    </row>
    <row r="117" spans="1:7" ht="24" customHeight="1" x14ac:dyDescent="0.25">
      <c r="A117" s="52" t="s">
        <v>163</v>
      </c>
      <c r="B117" s="28">
        <v>581330</v>
      </c>
      <c r="C117" s="51" t="s">
        <v>230</v>
      </c>
      <c r="D117" s="60" t="s">
        <v>231</v>
      </c>
      <c r="E117" s="70">
        <v>27.36</v>
      </c>
      <c r="F117" s="90">
        <v>391393</v>
      </c>
      <c r="G117" s="44" t="s">
        <v>227</v>
      </c>
    </row>
    <row r="118" spans="1:7" ht="24" customHeight="1" x14ac:dyDescent="0.25">
      <c r="A118" s="52" t="s">
        <v>163</v>
      </c>
      <c r="B118" s="28">
        <v>804300</v>
      </c>
      <c r="C118" s="51" t="s">
        <v>224</v>
      </c>
      <c r="D118" s="60" t="s">
        <v>217</v>
      </c>
      <c r="E118" s="70">
        <v>694.54</v>
      </c>
      <c r="F118" s="90">
        <v>2206</v>
      </c>
      <c r="G118" s="44" t="s">
        <v>218</v>
      </c>
    </row>
    <row r="119" spans="1:7" ht="24" customHeight="1" x14ac:dyDescent="0.25">
      <c r="A119" s="52" t="s">
        <v>163</v>
      </c>
      <c r="B119" s="28">
        <v>4688</v>
      </c>
      <c r="C119" s="51" t="s">
        <v>247</v>
      </c>
      <c r="D119" s="60" t="s">
        <v>248</v>
      </c>
      <c r="E119" s="70">
        <v>13</v>
      </c>
      <c r="F119" s="90">
        <v>2212</v>
      </c>
      <c r="G119" s="44" t="s">
        <v>218</v>
      </c>
    </row>
    <row r="120" spans="1:7" ht="24" customHeight="1" x14ac:dyDescent="0.25">
      <c r="A120" s="32"/>
      <c r="B120" s="39"/>
      <c r="C120" s="33"/>
      <c r="D120" s="61"/>
      <c r="E120" s="85">
        <f>SUM(E110:E119)</f>
        <v>4010.92</v>
      </c>
      <c r="F120" s="40"/>
      <c r="G120" s="40"/>
    </row>
    <row r="121" spans="1:7" ht="27" customHeight="1" x14ac:dyDescent="0.25">
      <c r="A121" s="53" t="s">
        <v>161</v>
      </c>
      <c r="B121" s="28">
        <v>3227</v>
      </c>
      <c r="C121" s="51" t="s">
        <v>232</v>
      </c>
      <c r="D121" s="60" t="s">
        <v>233</v>
      </c>
      <c r="E121" s="70">
        <v>56.28</v>
      </c>
      <c r="F121" s="49">
        <v>2834252</v>
      </c>
      <c r="G121" s="30" t="s">
        <v>170</v>
      </c>
    </row>
    <row r="122" spans="1:7" ht="23.25" customHeight="1" x14ac:dyDescent="0.25">
      <c r="A122" s="53" t="s">
        <v>161</v>
      </c>
      <c r="B122" s="28">
        <v>4510971</v>
      </c>
      <c r="C122" s="51" t="s">
        <v>234</v>
      </c>
      <c r="D122" s="60" t="s">
        <v>235</v>
      </c>
      <c r="E122" s="70">
        <v>273.06</v>
      </c>
      <c r="F122" s="49">
        <v>391092</v>
      </c>
      <c r="G122" s="30" t="s">
        <v>169</v>
      </c>
    </row>
    <row r="123" spans="1:7" ht="22.5" customHeight="1" x14ac:dyDescent="0.25">
      <c r="A123" s="53" t="s">
        <v>161</v>
      </c>
      <c r="B123" s="28">
        <v>250833</v>
      </c>
      <c r="C123" s="51" t="s">
        <v>236</v>
      </c>
      <c r="D123" s="60" t="s">
        <v>237</v>
      </c>
      <c r="E123" s="70">
        <v>214.64</v>
      </c>
      <c r="F123" s="49">
        <v>391992</v>
      </c>
      <c r="G123" s="30" t="s">
        <v>169</v>
      </c>
    </row>
    <row r="124" spans="1:7" ht="22.5" customHeight="1" x14ac:dyDescent="0.25">
      <c r="A124" s="53" t="s">
        <v>161</v>
      </c>
      <c r="B124" s="28">
        <v>7311845</v>
      </c>
      <c r="C124" s="51" t="s">
        <v>238</v>
      </c>
      <c r="D124" s="60" t="s">
        <v>239</v>
      </c>
      <c r="E124" s="70">
        <v>954.38</v>
      </c>
      <c r="F124" s="49">
        <v>2199</v>
      </c>
      <c r="G124" s="30" t="s">
        <v>170</v>
      </c>
    </row>
    <row r="125" spans="1:7" ht="24" customHeight="1" x14ac:dyDescent="0.25">
      <c r="A125" s="53" t="s">
        <v>161</v>
      </c>
      <c r="B125" s="28">
        <v>50911</v>
      </c>
      <c r="C125" s="51" t="s">
        <v>240</v>
      </c>
      <c r="D125" s="60" t="s">
        <v>241</v>
      </c>
      <c r="E125" s="77">
        <v>16.61</v>
      </c>
      <c r="F125" s="49">
        <v>39110</v>
      </c>
      <c r="G125" s="30" t="s">
        <v>170</v>
      </c>
    </row>
    <row r="126" spans="1:7" ht="24" customHeight="1" x14ac:dyDescent="0.25">
      <c r="A126" s="53" t="s">
        <v>161</v>
      </c>
      <c r="B126" s="28">
        <v>50934</v>
      </c>
      <c r="C126" s="51" t="s">
        <v>240</v>
      </c>
      <c r="D126" s="60" t="s">
        <v>241</v>
      </c>
      <c r="E126" s="77">
        <v>45.44</v>
      </c>
      <c r="F126" s="49">
        <v>39110</v>
      </c>
      <c r="G126" s="30" t="s">
        <v>170</v>
      </c>
    </row>
    <row r="127" spans="1:7" ht="24" customHeight="1" x14ac:dyDescent="0.25">
      <c r="A127" s="53" t="s">
        <v>161</v>
      </c>
      <c r="B127" s="28">
        <v>50912</v>
      </c>
      <c r="C127" s="51" t="s">
        <v>240</v>
      </c>
      <c r="D127" s="60" t="s">
        <v>241</v>
      </c>
      <c r="E127" s="77">
        <v>111.08</v>
      </c>
      <c r="F127" s="49">
        <v>39110</v>
      </c>
      <c r="G127" s="30" t="s">
        <v>170</v>
      </c>
    </row>
    <row r="128" spans="1:7" ht="24" customHeight="1" x14ac:dyDescent="0.25">
      <c r="A128" s="53" t="s">
        <v>161</v>
      </c>
      <c r="B128" s="28">
        <v>50956</v>
      </c>
      <c r="C128" s="51" t="s">
        <v>240</v>
      </c>
      <c r="D128" s="60" t="s">
        <v>241</v>
      </c>
      <c r="E128" s="77">
        <v>54.28</v>
      </c>
      <c r="F128" s="49">
        <v>39110</v>
      </c>
      <c r="G128" s="30" t="s">
        <v>170</v>
      </c>
    </row>
    <row r="129" spans="1:7" ht="24" customHeight="1" x14ac:dyDescent="0.25">
      <c r="A129" s="53" t="s">
        <v>161</v>
      </c>
      <c r="B129" s="28">
        <v>50980</v>
      </c>
      <c r="C129" s="51" t="s">
        <v>240</v>
      </c>
      <c r="D129" s="60" t="s">
        <v>241</v>
      </c>
      <c r="E129" s="78">
        <v>1003.98</v>
      </c>
      <c r="F129" s="49">
        <v>39110</v>
      </c>
      <c r="G129" s="30" t="s">
        <v>170</v>
      </c>
    </row>
    <row r="130" spans="1:7" ht="24" customHeight="1" x14ac:dyDescent="0.25">
      <c r="A130" s="53" t="s">
        <v>161</v>
      </c>
      <c r="B130" s="28">
        <v>50992</v>
      </c>
      <c r="C130" s="51" t="s">
        <v>240</v>
      </c>
      <c r="D130" s="60" t="s">
        <v>241</v>
      </c>
      <c r="E130" s="78">
        <v>30.51</v>
      </c>
      <c r="F130" s="49">
        <v>39110</v>
      </c>
      <c r="G130" s="30" t="s">
        <v>170</v>
      </c>
    </row>
    <row r="131" spans="1:7" ht="24" customHeight="1" x14ac:dyDescent="0.25">
      <c r="A131" s="53" t="s">
        <v>161</v>
      </c>
      <c r="B131" s="28">
        <v>51003</v>
      </c>
      <c r="C131" s="51" t="s">
        <v>240</v>
      </c>
      <c r="D131" s="60" t="s">
        <v>241</v>
      </c>
      <c r="E131" s="78">
        <v>62.9</v>
      </c>
      <c r="F131" s="49">
        <v>39110</v>
      </c>
      <c r="G131" s="30" t="s">
        <v>170</v>
      </c>
    </row>
    <row r="132" spans="1:7" ht="24" customHeight="1" x14ac:dyDescent="0.25">
      <c r="A132" s="53" t="s">
        <v>161</v>
      </c>
      <c r="B132" s="28">
        <v>51033</v>
      </c>
      <c r="C132" s="51" t="s">
        <v>240</v>
      </c>
      <c r="D132" s="60" t="s">
        <v>241</v>
      </c>
      <c r="E132" s="78">
        <v>49.61</v>
      </c>
      <c r="F132" s="49">
        <v>39110</v>
      </c>
      <c r="G132" s="30" t="s">
        <v>170</v>
      </c>
    </row>
    <row r="133" spans="1:7" ht="24" customHeight="1" x14ac:dyDescent="0.25">
      <c r="A133" s="53" t="s">
        <v>161</v>
      </c>
      <c r="B133" s="86">
        <v>51057</v>
      </c>
      <c r="C133" s="51" t="s">
        <v>240</v>
      </c>
      <c r="D133" s="60" t="s">
        <v>241</v>
      </c>
      <c r="E133" s="77">
        <v>77.33</v>
      </c>
      <c r="F133" s="49">
        <v>39110</v>
      </c>
      <c r="G133" s="30" t="s">
        <v>170</v>
      </c>
    </row>
    <row r="134" spans="1:7" ht="24" customHeight="1" x14ac:dyDescent="0.25">
      <c r="A134" s="53" t="s">
        <v>161</v>
      </c>
      <c r="B134" s="28">
        <v>51095</v>
      </c>
      <c r="C134" s="51" t="s">
        <v>240</v>
      </c>
      <c r="D134" s="60" t="s">
        <v>241</v>
      </c>
      <c r="E134" s="77">
        <v>32.340000000000003</v>
      </c>
      <c r="F134" s="49">
        <v>39110</v>
      </c>
      <c r="G134" s="30" t="s">
        <v>170</v>
      </c>
    </row>
    <row r="135" spans="1:7" ht="24" customHeight="1" x14ac:dyDescent="0.25">
      <c r="A135" s="53" t="s">
        <v>161</v>
      </c>
      <c r="B135" s="28">
        <v>51105</v>
      </c>
      <c r="C135" s="51" t="s">
        <v>240</v>
      </c>
      <c r="D135" s="60" t="s">
        <v>241</v>
      </c>
      <c r="E135" s="77">
        <v>18.350000000000001</v>
      </c>
      <c r="F135" s="49">
        <v>39110</v>
      </c>
      <c r="G135" s="30" t="s">
        <v>170</v>
      </c>
    </row>
    <row r="136" spans="1:7" ht="24" customHeight="1" x14ac:dyDescent="0.25">
      <c r="A136" s="53" t="s">
        <v>161</v>
      </c>
      <c r="B136" s="28">
        <v>51131</v>
      </c>
      <c r="C136" s="51" t="s">
        <v>240</v>
      </c>
      <c r="D136" s="60" t="s">
        <v>241</v>
      </c>
      <c r="E136" s="78">
        <v>19.71</v>
      </c>
      <c r="F136" s="49">
        <v>39110</v>
      </c>
      <c r="G136" s="30" t="s">
        <v>170</v>
      </c>
    </row>
    <row r="137" spans="1:7" ht="24" customHeight="1" x14ac:dyDescent="0.25">
      <c r="A137" s="53" t="s">
        <v>161</v>
      </c>
      <c r="B137" s="28">
        <v>51145</v>
      </c>
      <c r="C137" s="51" t="s">
        <v>240</v>
      </c>
      <c r="D137" s="60" t="s">
        <v>241</v>
      </c>
      <c r="E137" s="78">
        <v>20.059999999999999</v>
      </c>
      <c r="F137" s="49">
        <v>39110</v>
      </c>
      <c r="G137" s="30" t="s">
        <v>170</v>
      </c>
    </row>
    <row r="138" spans="1:7" ht="25.5" customHeight="1" x14ac:dyDescent="0.25">
      <c r="A138" s="53" t="s">
        <v>161</v>
      </c>
      <c r="B138" s="28">
        <v>51148</v>
      </c>
      <c r="C138" s="51" t="s">
        <v>240</v>
      </c>
      <c r="D138" s="60" t="s">
        <v>241</v>
      </c>
      <c r="E138" s="78">
        <v>106.12</v>
      </c>
      <c r="F138" s="49">
        <v>39110</v>
      </c>
      <c r="G138" s="30" t="s">
        <v>170</v>
      </c>
    </row>
    <row r="139" spans="1:7" ht="21.75" customHeight="1" x14ac:dyDescent="0.25">
      <c r="A139" s="53" t="s">
        <v>161</v>
      </c>
      <c r="B139" s="28">
        <v>252100</v>
      </c>
      <c r="C139" s="51" t="s">
        <v>236</v>
      </c>
      <c r="D139" s="60" t="s">
        <v>237</v>
      </c>
      <c r="E139" s="78">
        <v>283.08999999999997</v>
      </c>
      <c r="F139" s="49">
        <v>39110</v>
      </c>
      <c r="G139" s="30" t="s">
        <v>169</v>
      </c>
    </row>
    <row r="140" spans="1:7" ht="21.75" customHeight="1" x14ac:dyDescent="0.25">
      <c r="A140" s="53" t="s">
        <v>161</v>
      </c>
      <c r="B140" s="28">
        <v>4569477</v>
      </c>
      <c r="C140" s="51" t="s">
        <v>234</v>
      </c>
      <c r="D140" s="60" t="s">
        <v>235</v>
      </c>
      <c r="E140" s="78">
        <v>339.57</v>
      </c>
      <c r="F140" s="49">
        <v>391209</v>
      </c>
      <c r="G140" s="30" t="s">
        <v>169</v>
      </c>
    </row>
    <row r="141" spans="1:7" ht="21.75" customHeight="1" x14ac:dyDescent="0.25">
      <c r="A141" s="53" t="s">
        <v>161</v>
      </c>
      <c r="B141" s="28">
        <v>828</v>
      </c>
      <c r="C141" s="51" t="s">
        <v>249</v>
      </c>
      <c r="D141" s="60" t="s">
        <v>250</v>
      </c>
      <c r="E141" s="78">
        <v>27.96</v>
      </c>
      <c r="F141" s="49">
        <v>2205</v>
      </c>
      <c r="G141" s="30" t="s">
        <v>170</v>
      </c>
    </row>
    <row r="142" spans="1:7" ht="21.75" customHeight="1" x14ac:dyDescent="0.25">
      <c r="A142" s="53" t="s">
        <v>161</v>
      </c>
      <c r="B142" s="28">
        <v>831</v>
      </c>
      <c r="C142" s="51" t="s">
        <v>249</v>
      </c>
      <c r="D142" s="60" t="s">
        <v>250</v>
      </c>
      <c r="E142" s="78">
        <v>27.96</v>
      </c>
      <c r="F142" s="49">
        <v>2205</v>
      </c>
      <c r="G142" s="30" t="s">
        <v>170</v>
      </c>
    </row>
    <row r="143" spans="1:7" ht="21.75" customHeight="1" x14ac:dyDescent="0.25">
      <c r="A143" s="53" t="s">
        <v>161</v>
      </c>
      <c r="B143" s="28">
        <v>9089</v>
      </c>
      <c r="C143" s="51" t="s">
        <v>251</v>
      </c>
      <c r="D143" s="60" t="s">
        <v>252</v>
      </c>
      <c r="E143" s="78">
        <v>121</v>
      </c>
      <c r="F143" s="49">
        <v>2213</v>
      </c>
      <c r="G143" s="30" t="s">
        <v>170</v>
      </c>
    </row>
    <row r="144" spans="1:7" ht="21.75" customHeight="1" x14ac:dyDescent="0.25">
      <c r="A144" s="53" t="s">
        <v>161</v>
      </c>
      <c r="B144" s="28">
        <v>4539810</v>
      </c>
      <c r="C144" s="51" t="s">
        <v>234</v>
      </c>
      <c r="D144" s="60" t="s">
        <v>235</v>
      </c>
      <c r="E144" s="78">
        <v>618.41999999999996</v>
      </c>
      <c r="F144" s="49">
        <v>391358</v>
      </c>
      <c r="G144" s="30" t="s">
        <v>170</v>
      </c>
    </row>
    <row r="145" spans="1:7" ht="21.75" customHeight="1" x14ac:dyDescent="0.25">
      <c r="A145" s="53" t="s">
        <v>161</v>
      </c>
      <c r="B145" s="28">
        <v>15785</v>
      </c>
      <c r="C145" s="51" t="s">
        <v>203</v>
      </c>
      <c r="D145" s="60" t="s">
        <v>204</v>
      </c>
      <c r="E145" s="78">
        <v>2745</v>
      </c>
      <c r="F145" s="49">
        <v>2222</v>
      </c>
      <c r="G145" s="30" t="s">
        <v>170</v>
      </c>
    </row>
    <row r="146" spans="1:7" ht="21.75" customHeight="1" x14ac:dyDescent="0.25">
      <c r="A146" s="53" t="s">
        <v>161</v>
      </c>
      <c r="B146" s="28">
        <v>3235</v>
      </c>
      <c r="C146" s="51" t="s">
        <v>232</v>
      </c>
      <c r="D146" s="60" t="s">
        <v>253</v>
      </c>
      <c r="E146" s="78">
        <v>293.43</v>
      </c>
      <c r="F146" s="49">
        <v>2834558</v>
      </c>
      <c r="G146" s="30" t="s">
        <v>170</v>
      </c>
    </row>
    <row r="147" spans="1:7" ht="21.75" customHeight="1" x14ac:dyDescent="0.25">
      <c r="A147" s="53" t="s">
        <v>161</v>
      </c>
      <c r="B147" s="28">
        <v>5251230</v>
      </c>
      <c r="C147" s="51" t="s">
        <v>254</v>
      </c>
      <c r="D147" s="60" t="s">
        <v>255</v>
      </c>
      <c r="E147" s="78">
        <v>297.44</v>
      </c>
      <c r="F147" s="49">
        <v>391536</v>
      </c>
      <c r="G147" s="30" t="s">
        <v>169</v>
      </c>
    </row>
    <row r="148" spans="1:7" ht="21.75" customHeight="1" x14ac:dyDescent="0.25">
      <c r="A148" s="53" t="s">
        <v>161</v>
      </c>
      <c r="B148" s="28">
        <v>1749</v>
      </c>
      <c r="C148" s="51" t="s">
        <v>256</v>
      </c>
      <c r="D148" s="60" t="s">
        <v>257</v>
      </c>
      <c r="E148" s="78">
        <v>349.67</v>
      </c>
      <c r="F148" s="49">
        <v>2207</v>
      </c>
      <c r="G148" s="30" t="s">
        <v>170</v>
      </c>
    </row>
    <row r="149" spans="1:7" ht="21.75" customHeight="1" x14ac:dyDescent="0.25">
      <c r="A149" s="53" t="s">
        <v>161</v>
      </c>
      <c r="B149" s="28">
        <v>7338680</v>
      </c>
      <c r="C149" s="51" t="s">
        <v>238</v>
      </c>
      <c r="D149" s="60" t="s">
        <v>239</v>
      </c>
      <c r="E149" s="78">
        <v>1045.56</v>
      </c>
      <c r="F149" s="49">
        <v>2219</v>
      </c>
      <c r="G149" s="30" t="s">
        <v>170</v>
      </c>
    </row>
    <row r="150" spans="1:7" ht="21.75" customHeight="1" x14ac:dyDescent="0.25">
      <c r="A150" s="53" t="s">
        <v>161</v>
      </c>
      <c r="B150" s="28">
        <v>54535</v>
      </c>
      <c r="C150" s="51" t="s">
        <v>258</v>
      </c>
      <c r="D150" s="60" t="s">
        <v>259</v>
      </c>
      <c r="E150" s="78">
        <v>1050</v>
      </c>
      <c r="F150" s="49">
        <v>2217</v>
      </c>
      <c r="G150" s="30" t="s">
        <v>170</v>
      </c>
    </row>
    <row r="151" spans="1:7" ht="24" customHeight="1" x14ac:dyDescent="0.25">
      <c r="A151" s="32"/>
      <c r="B151" s="39"/>
      <c r="C151" s="33"/>
      <c r="D151" s="61"/>
      <c r="E151" s="85">
        <f>SUM(E121:E150)</f>
        <v>10345.779999999999</v>
      </c>
      <c r="F151" s="40"/>
      <c r="G151" s="40"/>
    </row>
    <row r="152" spans="1:7" ht="24" customHeight="1" x14ac:dyDescent="0.25">
      <c r="A152" s="53" t="s">
        <v>161</v>
      </c>
      <c r="B152" s="28">
        <v>854788</v>
      </c>
      <c r="C152" s="51" t="s">
        <v>242</v>
      </c>
      <c r="D152" s="60" t="s">
        <v>243</v>
      </c>
      <c r="E152" s="78">
        <v>377.5</v>
      </c>
      <c r="F152" s="28">
        <v>2192</v>
      </c>
      <c r="G152" s="30" t="s">
        <v>30</v>
      </c>
    </row>
    <row r="153" spans="1:7" ht="24" customHeight="1" x14ac:dyDescent="0.25">
      <c r="A153" s="53" t="s">
        <v>161</v>
      </c>
      <c r="B153" s="28">
        <v>8051045</v>
      </c>
      <c r="C153" s="51" t="s">
        <v>260</v>
      </c>
      <c r="D153" s="60" t="s">
        <v>261</v>
      </c>
      <c r="E153" s="78">
        <v>682.45</v>
      </c>
      <c r="F153" s="28">
        <v>2216</v>
      </c>
      <c r="G153" s="30" t="s">
        <v>30</v>
      </c>
    </row>
    <row r="154" spans="1:7" ht="24" customHeight="1" x14ac:dyDescent="0.25">
      <c r="A154" s="53" t="s">
        <v>161</v>
      </c>
      <c r="B154" s="28">
        <v>60294</v>
      </c>
      <c r="C154" s="51" t="s">
        <v>262</v>
      </c>
      <c r="D154" s="60" t="s">
        <v>263</v>
      </c>
      <c r="E154" s="78">
        <v>156.80000000000001</v>
      </c>
      <c r="F154" s="28">
        <v>2218</v>
      </c>
      <c r="G154" s="30" t="s">
        <v>30</v>
      </c>
    </row>
    <row r="155" spans="1:7" ht="24" customHeight="1" x14ac:dyDescent="0.25">
      <c r="A155" s="53" t="s">
        <v>161</v>
      </c>
      <c r="B155" s="28">
        <v>931839</v>
      </c>
      <c r="C155" s="51" t="s">
        <v>264</v>
      </c>
      <c r="D155" s="60" t="s">
        <v>265</v>
      </c>
      <c r="E155" s="78">
        <v>773.81</v>
      </c>
      <c r="F155" s="28">
        <v>2220</v>
      </c>
      <c r="G155" s="30" t="s">
        <v>266</v>
      </c>
    </row>
    <row r="156" spans="1:7" ht="24" customHeight="1" x14ac:dyDescent="0.25">
      <c r="A156" s="53" t="s">
        <v>161</v>
      </c>
      <c r="B156" s="28">
        <v>1841676</v>
      </c>
      <c r="C156" s="51" t="s">
        <v>267</v>
      </c>
      <c r="D156" s="60" t="s">
        <v>268</v>
      </c>
      <c r="E156" s="78">
        <v>444</v>
      </c>
      <c r="F156" s="28">
        <v>2221</v>
      </c>
      <c r="G156" s="30" t="s">
        <v>30</v>
      </c>
    </row>
    <row r="157" spans="1:7" ht="24" customHeight="1" x14ac:dyDescent="0.25">
      <c r="A157" s="53" t="s">
        <v>161</v>
      </c>
      <c r="B157" s="28">
        <v>6301</v>
      </c>
      <c r="C157" s="51" t="s">
        <v>269</v>
      </c>
      <c r="D157" s="60" t="s">
        <v>270</v>
      </c>
      <c r="E157" s="78">
        <v>210.3</v>
      </c>
      <c r="F157" s="28">
        <v>391406</v>
      </c>
      <c r="G157" s="30" t="s">
        <v>208</v>
      </c>
    </row>
    <row r="158" spans="1:7" ht="24" customHeight="1" x14ac:dyDescent="0.25">
      <c r="A158" s="53" t="s">
        <v>161</v>
      </c>
      <c r="B158" s="28">
        <v>5343</v>
      </c>
      <c r="C158" s="51" t="s">
        <v>271</v>
      </c>
      <c r="D158" s="60" t="s">
        <v>272</v>
      </c>
      <c r="E158" s="78">
        <v>469.92</v>
      </c>
      <c r="F158" s="28">
        <v>2214</v>
      </c>
      <c r="G158" s="30" t="s">
        <v>30</v>
      </c>
    </row>
    <row r="159" spans="1:7" ht="21" customHeight="1" x14ac:dyDescent="0.25">
      <c r="A159" s="32"/>
      <c r="B159" s="39"/>
      <c r="C159" s="33"/>
      <c r="D159" s="61"/>
      <c r="E159" s="85">
        <f>SUM(E152:E158)</f>
        <v>3114.78</v>
      </c>
      <c r="F159" s="40"/>
      <c r="G159" s="40"/>
    </row>
    <row r="160" spans="1:7" ht="22.5" customHeight="1" x14ac:dyDescent="0.25">
      <c r="A160" s="29" t="s">
        <v>86</v>
      </c>
      <c r="B160" s="28">
        <v>14085</v>
      </c>
      <c r="C160" s="51" t="s">
        <v>195</v>
      </c>
      <c r="D160" s="59" t="s">
        <v>196</v>
      </c>
      <c r="E160" s="78">
        <v>89689.5</v>
      </c>
      <c r="F160" s="49">
        <v>2223</v>
      </c>
      <c r="G160" s="30" t="s">
        <v>31</v>
      </c>
    </row>
    <row r="161" spans="1:7" ht="22.5" customHeight="1" x14ac:dyDescent="0.25">
      <c r="A161" s="29" t="s">
        <v>86</v>
      </c>
      <c r="B161" s="28" t="s">
        <v>72</v>
      </c>
      <c r="C161" s="51" t="s">
        <v>149</v>
      </c>
      <c r="D161" s="59" t="s">
        <v>63</v>
      </c>
      <c r="E161" s="78">
        <v>143.66</v>
      </c>
      <c r="F161" s="49">
        <v>391821</v>
      </c>
      <c r="G161" s="30" t="s">
        <v>31</v>
      </c>
    </row>
    <row r="162" spans="1:7" ht="22.5" customHeight="1" x14ac:dyDescent="0.25">
      <c r="A162" s="29" t="s">
        <v>86</v>
      </c>
      <c r="B162" s="28" t="s">
        <v>72</v>
      </c>
      <c r="C162" s="51" t="s">
        <v>149</v>
      </c>
      <c r="D162" s="59" t="s">
        <v>63</v>
      </c>
      <c r="E162" s="78">
        <v>445.34</v>
      </c>
      <c r="F162" s="49">
        <v>391836</v>
      </c>
      <c r="G162" s="30" t="s">
        <v>31</v>
      </c>
    </row>
    <row r="163" spans="1:7" ht="21.75" customHeight="1" x14ac:dyDescent="0.25">
      <c r="A163" s="29" t="s">
        <v>74</v>
      </c>
      <c r="B163" s="28">
        <v>150</v>
      </c>
      <c r="C163" s="51" t="s">
        <v>146</v>
      </c>
      <c r="D163" s="60" t="s">
        <v>147</v>
      </c>
      <c r="E163" s="69">
        <v>58583.5</v>
      </c>
      <c r="F163" s="49">
        <v>39112</v>
      </c>
      <c r="G163" s="30" t="s">
        <v>31</v>
      </c>
    </row>
    <row r="164" spans="1:7" ht="21.75" customHeight="1" x14ac:dyDescent="0.25">
      <c r="A164" s="29" t="s">
        <v>74</v>
      </c>
      <c r="B164" s="28" t="s">
        <v>72</v>
      </c>
      <c r="C164" s="51" t="s">
        <v>149</v>
      </c>
      <c r="D164" s="59" t="s">
        <v>63</v>
      </c>
      <c r="E164" s="69">
        <v>936.34</v>
      </c>
      <c r="F164" s="49">
        <v>391821</v>
      </c>
      <c r="G164" s="30" t="s">
        <v>31</v>
      </c>
    </row>
    <row r="165" spans="1:7" ht="21.75" customHeight="1" x14ac:dyDescent="0.25">
      <c r="A165" s="29" t="s">
        <v>74</v>
      </c>
      <c r="B165" s="28" t="s">
        <v>72</v>
      </c>
      <c r="C165" s="51" t="s">
        <v>149</v>
      </c>
      <c r="D165" s="59" t="s">
        <v>63</v>
      </c>
      <c r="E165" s="69">
        <v>2902.66</v>
      </c>
      <c r="F165" s="49">
        <v>391836</v>
      </c>
      <c r="G165" s="30" t="s">
        <v>31</v>
      </c>
    </row>
    <row r="166" spans="1:7" ht="24" customHeight="1" x14ac:dyDescent="0.25">
      <c r="A166" s="51" t="s">
        <v>121</v>
      </c>
      <c r="B166" s="28">
        <v>1742</v>
      </c>
      <c r="C166" s="51" t="s">
        <v>122</v>
      </c>
      <c r="D166" s="60" t="s">
        <v>123</v>
      </c>
      <c r="E166" s="69">
        <v>8088.52</v>
      </c>
      <c r="F166" s="90">
        <v>2204</v>
      </c>
      <c r="G166" s="30" t="s">
        <v>31</v>
      </c>
    </row>
    <row r="167" spans="1:7" ht="24" customHeight="1" x14ac:dyDescent="0.25">
      <c r="A167" s="51" t="s">
        <v>121</v>
      </c>
      <c r="B167" s="28" t="s">
        <v>72</v>
      </c>
      <c r="C167" s="51" t="s">
        <v>149</v>
      </c>
      <c r="D167" s="59" t="s">
        <v>63</v>
      </c>
      <c r="E167" s="72">
        <v>287.94</v>
      </c>
      <c r="F167" s="90">
        <v>391747</v>
      </c>
      <c r="G167" s="30" t="s">
        <v>31</v>
      </c>
    </row>
    <row r="168" spans="1:7" ht="23.25" customHeight="1" x14ac:dyDescent="0.25">
      <c r="A168" s="51" t="s">
        <v>121</v>
      </c>
      <c r="B168" s="28" t="s">
        <v>143</v>
      </c>
      <c r="C168" s="51" t="s">
        <v>142</v>
      </c>
      <c r="D168" s="60" t="s">
        <v>63</v>
      </c>
      <c r="E168" s="72">
        <v>349.02</v>
      </c>
      <c r="F168" s="90">
        <v>391330</v>
      </c>
      <c r="G168" s="30" t="s">
        <v>31</v>
      </c>
    </row>
    <row r="169" spans="1:7" ht="24" customHeight="1" x14ac:dyDescent="0.25">
      <c r="A169" s="52" t="s">
        <v>148</v>
      </c>
      <c r="B169" s="28">
        <v>38</v>
      </c>
      <c r="C169" s="51" t="s">
        <v>193</v>
      </c>
      <c r="D169" s="59" t="s">
        <v>194</v>
      </c>
      <c r="E169" s="69">
        <v>391.74</v>
      </c>
      <c r="F169" s="49">
        <v>39112</v>
      </c>
      <c r="G169" s="30" t="s">
        <v>31</v>
      </c>
    </row>
    <row r="170" spans="1:7" ht="24" customHeight="1" x14ac:dyDescent="0.25">
      <c r="A170" s="52" t="s">
        <v>148</v>
      </c>
      <c r="B170" s="28" t="s">
        <v>72</v>
      </c>
      <c r="C170" s="51" t="s">
        <v>149</v>
      </c>
      <c r="D170" s="59" t="s">
        <v>63</v>
      </c>
      <c r="E170" s="69">
        <v>7.51</v>
      </c>
      <c r="F170" s="49">
        <v>391821</v>
      </c>
      <c r="G170" s="30" t="s">
        <v>31</v>
      </c>
    </row>
    <row r="171" spans="1:7" ht="24" customHeight="1" x14ac:dyDescent="0.25">
      <c r="A171" s="52" t="s">
        <v>148</v>
      </c>
      <c r="B171" s="28" t="s">
        <v>72</v>
      </c>
      <c r="C171" s="51" t="s">
        <v>149</v>
      </c>
      <c r="D171" s="59" t="s">
        <v>63</v>
      </c>
      <c r="E171" s="69">
        <v>23.3</v>
      </c>
      <c r="F171" s="49">
        <v>391836</v>
      </c>
      <c r="G171" s="30" t="s">
        <v>31</v>
      </c>
    </row>
    <row r="172" spans="1:7" ht="24" customHeight="1" x14ac:dyDescent="0.25">
      <c r="A172" s="52" t="s">
        <v>160</v>
      </c>
      <c r="B172" s="28"/>
      <c r="C172" s="51" t="s">
        <v>193</v>
      </c>
      <c r="D172" s="59" t="s">
        <v>194</v>
      </c>
      <c r="E172" s="69"/>
      <c r="F172" s="49"/>
      <c r="G172" s="30" t="s">
        <v>31</v>
      </c>
    </row>
    <row r="173" spans="1:7" ht="24" customHeight="1" x14ac:dyDescent="0.25">
      <c r="A173" s="52" t="s">
        <v>160</v>
      </c>
      <c r="B173" s="28" t="s">
        <v>72</v>
      </c>
      <c r="C173" s="51" t="s">
        <v>149</v>
      </c>
      <c r="D173" s="59" t="s">
        <v>63</v>
      </c>
      <c r="E173" s="69">
        <v>28.05</v>
      </c>
      <c r="F173" s="49">
        <v>391821</v>
      </c>
      <c r="G173" s="30" t="s">
        <v>31</v>
      </c>
    </row>
    <row r="174" spans="1:7" ht="24" customHeight="1" x14ac:dyDescent="0.25">
      <c r="A174" s="52" t="s">
        <v>160</v>
      </c>
      <c r="B174" s="28" t="s">
        <v>72</v>
      </c>
      <c r="C174" s="51" t="s">
        <v>149</v>
      </c>
      <c r="D174" s="59" t="s">
        <v>63</v>
      </c>
      <c r="E174" s="69">
        <v>86.95</v>
      </c>
      <c r="F174" s="49">
        <v>391836</v>
      </c>
      <c r="G174" s="30" t="s">
        <v>31</v>
      </c>
    </row>
    <row r="175" spans="1:7" ht="17.25" customHeight="1" x14ac:dyDescent="0.25">
      <c r="A175" s="52" t="s">
        <v>180</v>
      </c>
      <c r="B175" s="28" t="s">
        <v>127</v>
      </c>
      <c r="C175" s="28" t="s">
        <v>88</v>
      </c>
      <c r="D175" s="28"/>
      <c r="E175" s="66">
        <v>171.7</v>
      </c>
      <c r="F175" s="28">
        <v>21224</v>
      </c>
      <c r="G175" s="37" t="s">
        <v>126</v>
      </c>
    </row>
    <row r="176" spans="1:7" ht="21" customHeight="1" x14ac:dyDescent="0.25">
      <c r="A176" s="52"/>
      <c r="B176" s="28">
        <v>208</v>
      </c>
      <c r="C176" s="27" t="s">
        <v>213</v>
      </c>
      <c r="D176" s="59" t="s">
        <v>214</v>
      </c>
      <c r="E176" s="107">
        <v>5785</v>
      </c>
      <c r="F176" s="49">
        <v>39105</v>
      </c>
      <c r="G176" s="30" t="s">
        <v>31</v>
      </c>
    </row>
    <row r="177" spans="1:9" ht="21" customHeight="1" x14ac:dyDescent="0.25">
      <c r="A177" s="52"/>
      <c r="B177" s="28" t="s">
        <v>72</v>
      </c>
      <c r="C177" s="51" t="s">
        <v>149</v>
      </c>
      <c r="D177" s="59" t="s">
        <v>63</v>
      </c>
      <c r="E177" s="107">
        <v>715</v>
      </c>
      <c r="F177" s="49">
        <v>391789</v>
      </c>
      <c r="G177" s="30" t="s">
        <v>31</v>
      </c>
    </row>
    <row r="178" spans="1:9" ht="21" customHeight="1" x14ac:dyDescent="0.25">
      <c r="A178" s="52" t="s">
        <v>273</v>
      </c>
      <c r="B178" s="28">
        <v>297</v>
      </c>
      <c r="C178" s="27" t="s">
        <v>274</v>
      </c>
      <c r="D178" s="59" t="s">
        <v>275</v>
      </c>
      <c r="E178" s="107">
        <v>598</v>
      </c>
      <c r="F178" s="49">
        <v>39126</v>
      </c>
      <c r="G178" s="30" t="s">
        <v>36</v>
      </c>
    </row>
    <row r="179" spans="1:9" ht="17.25" customHeight="1" x14ac:dyDescent="0.25">
      <c r="A179" s="97"/>
      <c r="B179" s="98"/>
      <c r="C179" s="99"/>
      <c r="D179" s="100"/>
      <c r="E179" s="103">
        <f>SUM(E160:E178)</f>
        <v>169233.72999999998</v>
      </c>
      <c r="F179" s="98"/>
      <c r="G179" s="101"/>
    </row>
    <row r="180" spans="1:9" ht="24" customHeight="1" x14ac:dyDescent="0.25">
      <c r="A180" s="29" t="s">
        <v>186</v>
      </c>
      <c r="B180" s="28">
        <v>15983</v>
      </c>
      <c r="C180" s="51" t="s">
        <v>139</v>
      </c>
      <c r="D180" s="59" t="s">
        <v>140</v>
      </c>
      <c r="E180" s="69">
        <v>2003.39</v>
      </c>
      <c r="F180" s="49">
        <v>39112</v>
      </c>
      <c r="G180" s="37" t="s">
        <v>89</v>
      </c>
      <c r="H180" s="34"/>
      <c r="I180" s="14"/>
    </row>
    <row r="181" spans="1:9" ht="24" customHeight="1" x14ac:dyDescent="0.25">
      <c r="A181" s="29" t="s">
        <v>186</v>
      </c>
      <c r="B181" s="28" t="s">
        <v>72</v>
      </c>
      <c r="C181" s="51" t="s">
        <v>149</v>
      </c>
      <c r="D181" s="59" t="s">
        <v>63</v>
      </c>
      <c r="E181" s="69">
        <v>32.020000000000003</v>
      </c>
      <c r="F181" s="49">
        <v>391821</v>
      </c>
      <c r="G181" s="37" t="s">
        <v>89</v>
      </c>
      <c r="H181" s="34"/>
      <c r="I181" s="14"/>
    </row>
    <row r="182" spans="1:9" ht="24" customHeight="1" x14ac:dyDescent="0.25">
      <c r="A182" s="29" t="s">
        <v>186</v>
      </c>
      <c r="B182" s="28" t="s">
        <v>72</v>
      </c>
      <c r="C182" s="51" t="s">
        <v>149</v>
      </c>
      <c r="D182" s="59" t="s">
        <v>63</v>
      </c>
      <c r="E182" s="69">
        <v>99.27</v>
      </c>
      <c r="F182" s="49">
        <v>391836</v>
      </c>
      <c r="G182" s="37" t="s">
        <v>89</v>
      </c>
      <c r="H182" s="34"/>
      <c r="I182" s="14"/>
    </row>
    <row r="183" spans="1:9" ht="23.25" customHeight="1" x14ac:dyDescent="0.25">
      <c r="A183" s="52" t="s">
        <v>80</v>
      </c>
      <c r="B183" s="28">
        <v>5497</v>
      </c>
      <c r="C183" s="51" t="s">
        <v>81</v>
      </c>
      <c r="D183" s="60" t="s">
        <v>117</v>
      </c>
      <c r="E183" s="70">
        <v>813.28</v>
      </c>
      <c r="F183" s="49">
        <v>39112</v>
      </c>
      <c r="G183" s="37" t="s">
        <v>89</v>
      </c>
    </row>
    <row r="184" spans="1:9" ht="23.25" customHeight="1" x14ac:dyDescent="0.25">
      <c r="A184" s="52" t="s">
        <v>80</v>
      </c>
      <c r="B184" s="28" t="s">
        <v>72</v>
      </c>
      <c r="C184" s="51" t="s">
        <v>149</v>
      </c>
      <c r="D184" s="59" t="s">
        <v>63</v>
      </c>
      <c r="E184" s="70">
        <v>8.27</v>
      </c>
      <c r="F184" s="49">
        <v>391821</v>
      </c>
      <c r="G184" s="37" t="s">
        <v>89</v>
      </c>
    </row>
    <row r="185" spans="1:9" ht="23.25" customHeight="1" x14ac:dyDescent="0.25">
      <c r="A185" s="52" t="s">
        <v>80</v>
      </c>
      <c r="B185" s="28" t="s">
        <v>72</v>
      </c>
      <c r="C185" s="51" t="s">
        <v>149</v>
      </c>
      <c r="D185" s="59" t="s">
        <v>63</v>
      </c>
      <c r="E185" s="70">
        <v>25.63</v>
      </c>
      <c r="F185" s="49">
        <v>391836</v>
      </c>
      <c r="G185" s="37" t="s">
        <v>89</v>
      </c>
    </row>
    <row r="186" spans="1:9" ht="23.25" customHeight="1" x14ac:dyDescent="0.25">
      <c r="A186" s="52" t="s">
        <v>79</v>
      </c>
      <c r="B186" s="28">
        <v>14</v>
      </c>
      <c r="C186" s="27" t="s">
        <v>210</v>
      </c>
      <c r="D186" s="59" t="s">
        <v>209</v>
      </c>
      <c r="E186" s="70">
        <v>2632.49</v>
      </c>
      <c r="F186" s="49">
        <v>39112</v>
      </c>
      <c r="G186" s="37" t="s">
        <v>89</v>
      </c>
    </row>
    <row r="187" spans="1:9" ht="23.25" customHeight="1" x14ac:dyDescent="0.25">
      <c r="A187" s="52" t="s">
        <v>79</v>
      </c>
      <c r="B187" s="28" t="s">
        <v>72</v>
      </c>
      <c r="C187" s="51" t="s">
        <v>149</v>
      </c>
      <c r="D187" s="59" t="s">
        <v>63</v>
      </c>
      <c r="E187" s="70">
        <v>42.08</v>
      </c>
      <c r="F187" s="49">
        <v>391821</v>
      </c>
      <c r="G187" s="37" t="s">
        <v>89</v>
      </c>
    </row>
    <row r="188" spans="1:9" ht="23.25" customHeight="1" x14ac:dyDescent="0.25">
      <c r="A188" s="52" t="s">
        <v>79</v>
      </c>
      <c r="B188" s="28" t="s">
        <v>72</v>
      </c>
      <c r="C188" s="51" t="s">
        <v>149</v>
      </c>
      <c r="D188" s="59" t="s">
        <v>63</v>
      </c>
      <c r="E188" s="70">
        <v>130.43</v>
      </c>
      <c r="F188" s="49">
        <v>391836</v>
      </c>
      <c r="G188" s="37" t="s">
        <v>89</v>
      </c>
    </row>
    <row r="189" spans="1:9" ht="23.25" customHeight="1" x14ac:dyDescent="0.25">
      <c r="A189" s="52" t="s">
        <v>141</v>
      </c>
      <c r="B189" s="28">
        <v>13</v>
      </c>
      <c r="C189" s="27" t="s">
        <v>210</v>
      </c>
      <c r="D189" s="59" t="s">
        <v>209</v>
      </c>
      <c r="E189" s="69">
        <v>1220.05</v>
      </c>
      <c r="F189" s="49">
        <v>39112</v>
      </c>
      <c r="G189" s="37" t="s">
        <v>152</v>
      </c>
      <c r="H189" s="34"/>
      <c r="I189" s="14"/>
    </row>
    <row r="190" spans="1:9" ht="23.25" customHeight="1" x14ac:dyDescent="0.25">
      <c r="A190" s="52" t="s">
        <v>141</v>
      </c>
      <c r="B190" s="28" t="s">
        <v>72</v>
      </c>
      <c r="C190" s="51" t="s">
        <v>149</v>
      </c>
      <c r="D190" s="59" t="s">
        <v>63</v>
      </c>
      <c r="E190" s="69">
        <v>19.5</v>
      </c>
      <c r="F190" s="49">
        <v>391821</v>
      </c>
      <c r="G190" s="37" t="s">
        <v>152</v>
      </c>
      <c r="H190" s="34"/>
      <c r="I190" s="14"/>
    </row>
    <row r="191" spans="1:9" ht="23.25" customHeight="1" x14ac:dyDescent="0.25">
      <c r="A191" s="52" t="s">
        <v>141</v>
      </c>
      <c r="B191" s="28" t="s">
        <v>72</v>
      </c>
      <c r="C191" s="51" t="s">
        <v>149</v>
      </c>
      <c r="D191" s="59" t="s">
        <v>63</v>
      </c>
      <c r="E191" s="69">
        <v>60.45</v>
      </c>
      <c r="F191" s="49">
        <v>391836</v>
      </c>
      <c r="G191" s="37" t="s">
        <v>152</v>
      </c>
      <c r="H191" s="34"/>
      <c r="I191" s="14"/>
    </row>
    <row r="192" spans="1:9" ht="24" customHeight="1" x14ac:dyDescent="0.25">
      <c r="A192" s="29" t="s">
        <v>138</v>
      </c>
      <c r="B192" s="28">
        <v>192</v>
      </c>
      <c r="C192" s="51" t="s">
        <v>157</v>
      </c>
      <c r="D192" s="60" t="s">
        <v>150</v>
      </c>
      <c r="E192" s="69">
        <v>5898.9</v>
      </c>
      <c r="F192" s="49">
        <v>39112</v>
      </c>
      <c r="G192" s="37" t="s">
        <v>89</v>
      </c>
    </row>
    <row r="193" spans="1:9" ht="24" customHeight="1" x14ac:dyDescent="0.25">
      <c r="A193" s="52" t="s">
        <v>144</v>
      </c>
      <c r="B193" s="28">
        <v>15984</v>
      </c>
      <c r="C193" s="51" t="s">
        <v>139</v>
      </c>
      <c r="D193" s="59" t="s">
        <v>140</v>
      </c>
      <c r="E193" s="69">
        <v>3277.96</v>
      </c>
      <c r="F193" s="49">
        <v>39112</v>
      </c>
      <c r="G193" s="30" t="s">
        <v>31</v>
      </c>
      <c r="H193" s="34"/>
      <c r="I193" s="14"/>
    </row>
    <row r="194" spans="1:9" ht="24" customHeight="1" x14ac:dyDescent="0.25">
      <c r="A194" s="52" t="s">
        <v>144</v>
      </c>
      <c r="B194" s="28" t="s">
        <v>72</v>
      </c>
      <c r="C194" s="51" t="s">
        <v>149</v>
      </c>
      <c r="D194" s="59" t="s">
        <v>63</v>
      </c>
      <c r="E194" s="69">
        <v>45.63</v>
      </c>
      <c r="F194" s="49">
        <v>391821</v>
      </c>
      <c r="G194" s="30" t="s">
        <v>31</v>
      </c>
      <c r="H194" s="34"/>
      <c r="I194" s="14"/>
    </row>
    <row r="195" spans="1:9" ht="24" customHeight="1" x14ac:dyDescent="0.25">
      <c r="A195" s="52" t="s">
        <v>144</v>
      </c>
      <c r="B195" s="28" t="s">
        <v>72</v>
      </c>
      <c r="C195" s="51" t="s">
        <v>149</v>
      </c>
      <c r="D195" s="59" t="s">
        <v>63</v>
      </c>
      <c r="E195" s="69">
        <v>141.44999999999999</v>
      </c>
      <c r="F195" s="49">
        <v>391836</v>
      </c>
      <c r="G195" s="30" t="s">
        <v>31</v>
      </c>
      <c r="H195" s="34"/>
      <c r="I195" s="14"/>
    </row>
    <row r="196" spans="1:9" ht="24" customHeight="1" x14ac:dyDescent="0.25">
      <c r="A196" s="52" t="s">
        <v>171</v>
      </c>
      <c r="B196" s="28">
        <v>181</v>
      </c>
      <c r="C196" s="51" t="s">
        <v>172</v>
      </c>
      <c r="D196" s="59" t="s">
        <v>173</v>
      </c>
      <c r="E196" s="69">
        <v>3000</v>
      </c>
      <c r="F196" s="49">
        <v>39112</v>
      </c>
      <c r="G196" s="30" t="s">
        <v>164</v>
      </c>
      <c r="H196" s="34"/>
      <c r="I196" s="14"/>
    </row>
    <row r="197" spans="1:9" ht="24" customHeight="1" x14ac:dyDescent="0.25">
      <c r="A197" s="52" t="s">
        <v>171</v>
      </c>
      <c r="B197" s="28">
        <v>182</v>
      </c>
      <c r="C197" s="51" t="s">
        <v>172</v>
      </c>
      <c r="D197" s="59" t="s">
        <v>173</v>
      </c>
      <c r="E197" s="69">
        <v>1275</v>
      </c>
      <c r="F197" s="49">
        <v>39112</v>
      </c>
      <c r="G197" s="30" t="s">
        <v>31</v>
      </c>
      <c r="H197" s="34"/>
      <c r="I197" s="14"/>
    </row>
    <row r="198" spans="1:9" ht="24" customHeight="1" x14ac:dyDescent="0.25">
      <c r="A198" s="52" t="s">
        <v>197</v>
      </c>
      <c r="B198" s="28"/>
      <c r="C198" s="51" t="s">
        <v>172</v>
      </c>
      <c r="D198" s="59" t="s">
        <v>173</v>
      </c>
      <c r="E198" s="69"/>
      <c r="F198" s="49"/>
      <c r="G198" s="30" t="s">
        <v>31</v>
      </c>
      <c r="H198" s="34"/>
      <c r="I198" s="14"/>
    </row>
    <row r="199" spans="1:9" ht="24" customHeight="1" x14ac:dyDescent="0.25">
      <c r="A199" s="52" t="s">
        <v>171</v>
      </c>
      <c r="B199" s="28">
        <v>3912</v>
      </c>
      <c r="C199" s="51" t="s">
        <v>189</v>
      </c>
      <c r="D199" s="59" t="s">
        <v>190</v>
      </c>
      <c r="E199" s="69">
        <v>1320</v>
      </c>
      <c r="F199" s="49">
        <v>39112</v>
      </c>
      <c r="G199" s="30" t="s">
        <v>164</v>
      </c>
      <c r="H199" s="34"/>
      <c r="I199" s="14"/>
    </row>
    <row r="200" spans="1:9" ht="24" customHeight="1" x14ac:dyDescent="0.25">
      <c r="A200" s="52" t="s">
        <v>171</v>
      </c>
      <c r="B200" s="28">
        <v>3913</v>
      </c>
      <c r="C200" s="51" t="s">
        <v>189</v>
      </c>
      <c r="D200" s="59" t="s">
        <v>190</v>
      </c>
      <c r="E200" s="69">
        <v>275</v>
      </c>
      <c r="F200" s="49">
        <v>39112</v>
      </c>
      <c r="G200" s="30" t="s">
        <v>164</v>
      </c>
      <c r="H200" s="34"/>
      <c r="I200" s="14"/>
    </row>
    <row r="201" spans="1:9" ht="24" customHeight="1" x14ac:dyDescent="0.25">
      <c r="A201" s="52" t="s">
        <v>244</v>
      </c>
      <c r="B201" s="28">
        <v>5139</v>
      </c>
      <c r="C201" s="51" t="s">
        <v>245</v>
      </c>
      <c r="D201" s="59" t="s">
        <v>246</v>
      </c>
      <c r="E201" s="69">
        <v>31900</v>
      </c>
      <c r="F201" s="49">
        <v>39110</v>
      </c>
      <c r="G201" s="30" t="s">
        <v>164</v>
      </c>
      <c r="H201" s="34"/>
      <c r="I201" s="14"/>
    </row>
    <row r="202" spans="1:9" ht="24" customHeight="1" x14ac:dyDescent="0.25">
      <c r="A202" s="29" t="s">
        <v>86</v>
      </c>
      <c r="B202" s="28">
        <v>14086</v>
      </c>
      <c r="C202" s="51" t="s">
        <v>195</v>
      </c>
      <c r="D202" s="59" t="s">
        <v>196</v>
      </c>
      <c r="E202" s="69">
        <v>79083.429999999993</v>
      </c>
      <c r="F202" s="49">
        <v>2224</v>
      </c>
      <c r="G202" s="30" t="s">
        <v>164</v>
      </c>
      <c r="H202" s="34"/>
      <c r="I202" s="14"/>
    </row>
    <row r="203" spans="1:9" ht="24" customHeight="1" x14ac:dyDescent="0.25">
      <c r="A203" s="29" t="s">
        <v>86</v>
      </c>
      <c r="B203" s="28" t="s">
        <v>72</v>
      </c>
      <c r="C203" s="51" t="s">
        <v>149</v>
      </c>
      <c r="D203" s="59" t="s">
        <v>63</v>
      </c>
      <c r="E203" s="69">
        <v>2399.86</v>
      </c>
      <c r="F203" s="49">
        <v>391821</v>
      </c>
      <c r="G203" s="30" t="s">
        <v>164</v>
      </c>
      <c r="H203" s="34"/>
      <c r="I203" s="14"/>
    </row>
    <row r="204" spans="1:9" ht="24" customHeight="1" x14ac:dyDescent="0.25">
      <c r="A204" s="29" t="s">
        <v>86</v>
      </c>
      <c r="B204" s="28" t="s">
        <v>72</v>
      </c>
      <c r="C204" s="51" t="s">
        <v>149</v>
      </c>
      <c r="D204" s="59" t="s">
        <v>63</v>
      </c>
      <c r="E204" s="69">
        <v>7439.57</v>
      </c>
      <c r="F204" s="49">
        <v>391836</v>
      </c>
      <c r="G204" s="30" t="s">
        <v>164</v>
      </c>
      <c r="H204" s="34"/>
      <c r="I204" s="14"/>
    </row>
    <row r="205" spans="1:9" ht="17.25" customHeight="1" x14ac:dyDescent="0.25">
      <c r="A205" s="32"/>
      <c r="B205" s="39"/>
      <c r="C205" s="33"/>
      <c r="D205" s="61"/>
      <c r="E205" s="88">
        <f>SUM(E180:E204)</f>
        <v>143143.65999999997</v>
      </c>
      <c r="F205" s="39"/>
      <c r="G205" s="40"/>
    </row>
    <row r="206" spans="1:9" ht="17.25" customHeight="1" x14ac:dyDescent="0.25">
      <c r="A206" s="28"/>
      <c r="B206" s="28" t="s">
        <v>127</v>
      </c>
      <c r="C206" s="28" t="s">
        <v>88</v>
      </c>
      <c r="D206" s="28"/>
      <c r="E206" s="66">
        <v>171.7</v>
      </c>
      <c r="F206" s="28"/>
      <c r="G206" s="37" t="s">
        <v>126</v>
      </c>
    </row>
    <row r="207" spans="1:9" ht="17.25" customHeight="1" x14ac:dyDescent="0.25">
      <c r="A207" s="29" t="s">
        <v>85</v>
      </c>
      <c r="B207" s="28" t="s">
        <v>75</v>
      </c>
      <c r="C207" s="28"/>
      <c r="D207" s="28"/>
      <c r="E207" s="66">
        <v>0</v>
      </c>
      <c r="F207" s="28"/>
      <c r="G207" s="37" t="s">
        <v>90</v>
      </c>
    </row>
    <row r="208" spans="1:9" ht="17.25" customHeight="1" x14ac:dyDescent="0.25">
      <c r="A208" s="97"/>
      <c r="B208" s="98"/>
      <c r="C208" s="98"/>
      <c r="D208" s="98"/>
      <c r="E208" s="102">
        <f>SUM(E206:E207)</f>
        <v>171.7</v>
      </c>
      <c r="F208" s="98"/>
      <c r="G208" s="101"/>
    </row>
    <row r="209" spans="1:7" ht="18" customHeight="1" x14ac:dyDescent="0.25">
      <c r="A209" s="143"/>
      <c r="B209" s="143"/>
      <c r="C209" s="143"/>
      <c r="D209" s="82"/>
      <c r="E209" s="83">
        <f>E37+E47+E109+E120+E151+E159+E179+E205+E208</f>
        <v>533120.40999999992</v>
      </c>
      <c r="F209" s="41"/>
      <c r="G209" s="42"/>
    </row>
    <row r="210" spans="1:7" x14ac:dyDescent="0.25">
      <c r="A210" s="24"/>
      <c r="B210" s="24"/>
      <c r="C210" s="24"/>
      <c r="D210" s="24"/>
      <c r="E210" s="71"/>
      <c r="F210" s="26"/>
    </row>
    <row r="211" spans="1:7" x14ac:dyDescent="0.25">
      <c r="A211" s="24"/>
      <c r="B211" s="24"/>
      <c r="C211" s="24"/>
      <c r="D211" s="24"/>
    </row>
    <row r="212" spans="1:7" x14ac:dyDescent="0.25">
      <c r="A212" s="24"/>
      <c r="B212" s="24"/>
      <c r="C212" s="24"/>
      <c r="D212" s="24"/>
      <c r="E212" s="25"/>
      <c r="F212" s="26"/>
    </row>
    <row r="213" spans="1:7" x14ac:dyDescent="0.25">
      <c r="A213" s="24"/>
      <c r="B213" s="24"/>
      <c r="C213" s="24"/>
      <c r="D213" s="24"/>
      <c r="E213" s="25"/>
      <c r="F213" s="26"/>
    </row>
    <row r="214" spans="1:7" x14ac:dyDescent="0.25">
      <c r="A214" s="24"/>
      <c r="B214" s="24"/>
      <c r="C214" s="24"/>
      <c r="D214" s="24"/>
      <c r="E214" s="25"/>
      <c r="F214" s="26"/>
    </row>
    <row r="215" spans="1:7" x14ac:dyDescent="0.25">
      <c r="A215" s="24"/>
      <c r="B215" s="24"/>
      <c r="C215" s="24"/>
      <c r="D215" s="24"/>
      <c r="E215" s="25"/>
      <c r="F215" s="26"/>
    </row>
    <row r="216" spans="1:7" x14ac:dyDescent="0.25">
      <c r="A216" s="24"/>
      <c r="B216" s="24"/>
      <c r="C216" s="24"/>
      <c r="D216" s="24"/>
      <c r="E216" s="25"/>
      <c r="F216" s="26"/>
    </row>
    <row r="217" spans="1:7" x14ac:dyDescent="0.25">
      <c r="A217" s="24"/>
      <c r="B217" s="24"/>
      <c r="C217" s="24"/>
      <c r="D217" s="24"/>
      <c r="E217" s="25"/>
      <c r="F217" s="26"/>
    </row>
    <row r="218" spans="1:7" x14ac:dyDescent="0.25">
      <c r="A218" s="24"/>
      <c r="B218" s="24"/>
      <c r="C218" s="24"/>
      <c r="D218" s="24"/>
      <c r="E218" s="25"/>
      <c r="F218" s="26"/>
    </row>
    <row r="219" spans="1:7" x14ac:dyDescent="0.25">
      <c r="A219" s="24"/>
      <c r="B219" s="24"/>
      <c r="C219" s="24"/>
      <c r="D219" s="24"/>
      <c r="E219" s="25"/>
      <c r="F219" s="26"/>
    </row>
    <row r="220" spans="1:7" x14ac:dyDescent="0.25">
      <c r="A220" s="24"/>
      <c r="B220" s="24"/>
      <c r="C220" s="24"/>
      <c r="D220" s="24"/>
      <c r="E220" s="25"/>
      <c r="F220" s="26"/>
    </row>
    <row r="221" spans="1:7" x14ac:dyDescent="0.25">
      <c r="A221" s="24"/>
      <c r="B221" s="24"/>
      <c r="C221" s="24"/>
      <c r="D221" s="24"/>
      <c r="E221" s="25"/>
      <c r="F221" s="26"/>
    </row>
    <row r="222" spans="1:7" x14ac:dyDescent="0.25">
      <c r="A222" s="24"/>
      <c r="B222" s="24"/>
      <c r="C222" s="24"/>
      <c r="D222" s="24"/>
      <c r="E222" s="25"/>
      <c r="F222" s="26"/>
    </row>
    <row r="223" spans="1:7" x14ac:dyDescent="0.25">
      <c r="A223" s="24"/>
      <c r="B223" s="24"/>
      <c r="C223" s="24"/>
      <c r="D223" s="24"/>
      <c r="E223" s="25"/>
      <c r="F223" s="26"/>
    </row>
    <row r="224" spans="1:7" x14ac:dyDescent="0.25">
      <c r="A224" s="24"/>
      <c r="B224" s="24"/>
      <c r="C224" s="24"/>
      <c r="D224" s="24"/>
      <c r="E224" s="25"/>
      <c r="F224" s="26"/>
    </row>
    <row r="225" spans="1:6" x14ac:dyDescent="0.25">
      <c r="A225" s="24"/>
      <c r="B225" s="24"/>
      <c r="C225" s="24"/>
      <c r="D225" s="93"/>
      <c r="E225" s="25"/>
      <c r="F225" s="26"/>
    </row>
    <row r="226" spans="1:6" x14ac:dyDescent="0.25">
      <c r="A226" s="24"/>
      <c r="B226" s="24"/>
      <c r="C226" s="24"/>
      <c r="D226" s="92"/>
      <c r="E226" s="25"/>
      <c r="F226" s="26"/>
    </row>
    <row r="227" spans="1:6" x14ac:dyDescent="0.25">
      <c r="A227" s="24"/>
      <c r="B227" s="24"/>
      <c r="C227" s="24"/>
      <c r="D227" s="92"/>
      <c r="E227" s="25"/>
      <c r="F227" s="26"/>
    </row>
    <row r="228" spans="1:6" x14ac:dyDescent="0.25">
      <c r="A228" s="24"/>
      <c r="B228" s="24"/>
      <c r="C228" s="24"/>
      <c r="D228" s="94"/>
      <c r="E228" s="25"/>
      <c r="F228" s="26"/>
    </row>
    <row r="229" spans="1:6" x14ac:dyDescent="0.25">
      <c r="A229" s="24"/>
      <c r="B229" s="24"/>
      <c r="C229" s="24"/>
      <c r="D229" s="92"/>
      <c r="E229" s="25"/>
      <c r="F229" s="26"/>
    </row>
    <row r="230" spans="1:6" x14ac:dyDescent="0.25">
      <c r="A230" s="24"/>
      <c r="B230" s="24"/>
      <c r="C230" s="24"/>
      <c r="D230" s="92"/>
      <c r="E230" s="25"/>
      <c r="F230" s="26"/>
    </row>
    <row r="231" spans="1:6" x14ac:dyDescent="0.25">
      <c r="A231" s="24"/>
      <c r="B231" s="24"/>
      <c r="C231" s="24"/>
      <c r="D231" s="24"/>
      <c r="E231" s="25"/>
      <c r="F231" s="26"/>
    </row>
    <row r="232" spans="1:6" x14ac:dyDescent="0.25">
      <c r="A232" s="24"/>
      <c r="B232" s="24"/>
      <c r="C232" s="24"/>
      <c r="D232" s="24"/>
      <c r="E232" s="25"/>
      <c r="F232" s="26"/>
    </row>
    <row r="233" spans="1:6" x14ac:dyDescent="0.25">
      <c r="A233" s="24"/>
      <c r="B233" s="24"/>
      <c r="C233" s="24"/>
      <c r="D233" s="24"/>
      <c r="E233" s="25"/>
      <c r="F233" s="26"/>
    </row>
    <row r="234" spans="1:6" x14ac:dyDescent="0.25">
      <c r="A234" s="24"/>
      <c r="B234" s="24"/>
      <c r="C234" s="24"/>
      <c r="D234" s="24"/>
      <c r="E234" s="25"/>
      <c r="F234" s="26"/>
    </row>
    <row r="235" spans="1:6" x14ac:dyDescent="0.25">
      <c r="A235" s="24"/>
      <c r="B235" s="24"/>
      <c r="C235" s="24"/>
      <c r="D235" s="24"/>
      <c r="E235" s="25"/>
      <c r="F235" s="26"/>
    </row>
    <row r="236" spans="1:6" x14ac:dyDescent="0.25">
      <c r="A236" s="24"/>
      <c r="B236" s="24"/>
      <c r="C236" s="24"/>
      <c r="D236" s="24"/>
      <c r="E236" s="25"/>
      <c r="F236" s="26"/>
    </row>
    <row r="237" spans="1:6" x14ac:dyDescent="0.25">
      <c r="A237" s="24"/>
      <c r="B237" s="24"/>
      <c r="C237" s="24"/>
      <c r="D237" s="24"/>
      <c r="E237" s="25"/>
      <c r="F237" s="26"/>
    </row>
    <row r="238" spans="1:6" x14ac:dyDescent="0.25">
      <c r="A238" s="24"/>
      <c r="B238" s="24"/>
      <c r="C238" s="24"/>
      <c r="D238" s="24"/>
      <c r="E238" s="25"/>
      <c r="F238" s="26"/>
    </row>
    <row r="239" spans="1:6" x14ac:dyDescent="0.25">
      <c r="A239" s="24"/>
      <c r="B239" s="24"/>
      <c r="C239" s="24"/>
      <c r="D239" s="24"/>
      <c r="E239" s="25"/>
      <c r="F239" s="26"/>
    </row>
    <row r="240" spans="1:6" x14ac:dyDescent="0.25">
      <c r="E240" s="104"/>
    </row>
    <row r="241" spans="5:5" x14ac:dyDescent="0.25">
      <c r="E241" s="91"/>
    </row>
    <row r="242" spans="5:5" x14ac:dyDescent="0.25">
      <c r="E242" s="91"/>
    </row>
    <row r="243" spans="5:5" x14ac:dyDescent="0.25">
      <c r="E243" s="91"/>
    </row>
    <row r="244" spans="5:5" x14ac:dyDescent="0.25">
      <c r="E244" s="104"/>
    </row>
    <row r="245" spans="5:5" x14ac:dyDescent="0.25">
      <c r="E245" s="91"/>
    </row>
    <row r="246" spans="5:5" x14ac:dyDescent="0.25">
      <c r="E246" s="91"/>
    </row>
    <row r="248" spans="5:5" x14ac:dyDescent="0.25">
      <c r="E248" s="91"/>
    </row>
  </sheetData>
  <autoFilter ref="A1:G209" xr:uid="{00000000-0009-0000-0000-000001000000}"/>
  <mergeCells count="1">
    <mergeCell ref="A209:C209"/>
  </mergeCells>
  <pageMargins left="0.51181102362204722" right="0.51181102362204722" top="0.39370078740157483" bottom="0.39370078740157483" header="0.31496062992125984" footer="0.31496062992125984"/>
  <pageSetup paperSize="9" scale="55" orientation="portrait" horizontalDpi="1200" r:id="rId1"/>
  <rowBreaks count="2" manualBreakCount="2">
    <brk id="109" max="16383" man="1"/>
    <brk id="20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 </vt:lpstr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2025-01-13T14:30:44Z</cp:lastPrinted>
  <dcterms:created xsi:type="dcterms:W3CDTF">2015-02-24T11:41:13Z</dcterms:created>
  <dcterms:modified xsi:type="dcterms:W3CDTF">2025-05-29T11:42:00Z</dcterms:modified>
</cp:coreProperties>
</file>