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8726" documentId="13_ncr:1_{9865899C-B506-445E-93D6-F35D1E9E5A35}" xr6:coauthVersionLast="47" xr6:coauthVersionMax="47" xr10:uidLastSave="{9A69FBCE-3070-4583-9231-35D4233787B8}"/>
  <bookViews>
    <workbookView xWindow="-120" yWindow="-120" windowWidth="29040" windowHeight="15720" xr2:uid="{00000000-000D-0000-FFFF-FFFF00000000}"/>
  </bookViews>
  <sheets>
    <sheet name="anexo  " sheetId="25" r:id="rId1"/>
    <sheet name="outubro" sheetId="26" r:id="rId2"/>
  </sheets>
  <definedNames>
    <definedName name="_xlnm._FilterDatabase" localSheetId="1" hidden="1">outubro!$A$1:$G$206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5" l="1"/>
  <c r="B79" i="25" l="1"/>
  <c r="D79" i="25"/>
  <c r="F42" i="25" l="1"/>
  <c r="E145" i="26" l="1"/>
  <c r="E105" i="26"/>
  <c r="E42" i="26"/>
  <c r="E32" i="26"/>
  <c r="E66" i="26"/>
  <c r="E69" i="26"/>
  <c r="E68" i="26"/>
  <c r="E67" i="26"/>
  <c r="E65" i="26"/>
  <c r="E64" i="26"/>
  <c r="E63" i="26"/>
  <c r="E55" i="26" l="1"/>
  <c r="E173" i="26"/>
  <c r="E56" i="26" l="1"/>
  <c r="E99" i="26" s="1"/>
  <c r="E205" i="26" l="1"/>
  <c r="E202" i="26"/>
  <c r="E154" i="26"/>
  <c r="E179" i="26" l="1"/>
  <c r="D81" i="25" l="1"/>
  <c r="E100" i="26" l="1"/>
  <c r="E206" i="26" s="1"/>
  <c r="F81" i="25" l="1"/>
  <c r="C81" i="25"/>
  <c r="E80" i="25"/>
  <c r="E79" i="25"/>
  <c r="B81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F44" i="25"/>
  <c r="F101" i="25" l="1"/>
  <c r="F102" i="25" s="1"/>
  <c r="F104" i="25" s="1"/>
  <c r="F47" i="25"/>
  <c r="F100" i="25" s="1"/>
  <c r="E8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2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2.123,11 conta 67034
1.951,36 + 0,02 conta 4228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83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07 naso</t>
        </r>
      </text>
    </comment>
    <comment ref="E186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88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 exames</t>
        </r>
      </text>
    </comment>
    <comment ref="E189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
 exames</t>
        </r>
      </text>
    </comment>
    <comment ref="E192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exames</t>
        </r>
      </text>
    </comment>
    <comment ref="E193" authorId="0" shapeId="0" xr:uid="{C85247CA-5F32-4C43-A959-6A42A4A84D8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multirao 22
 exames</t>
        </r>
      </text>
    </comment>
    <comment ref="E194" authorId="0" shapeId="0" xr:uid="{791937E6-9D8E-4B3A-B02F-7EF5663B991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05 exames impedancia</t>
        </r>
      </text>
    </comment>
    <comment ref="E195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33 testes seguimento</t>
        </r>
      </text>
    </comment>
    <comment ref="E196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 testes maternidade</t>
        </r>
      </text>
    </comment>
  </commentList>
</comments>
</file>

<file path=xl/sharedStrings.xml><?xml version="1.0" encoding="utf-8"?>
<sst xmlns="http://schemas.openxmlformats.org/spreadsheetml/2006/main" count="952" uniqueCount="280">
  <si>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</si>
  <si>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</si>
  <si>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</si>
  <si>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</si>
  <si>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</si>
  <si>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</si>
  <si>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</si>
  <si>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</si>
  <si>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</si>
  <si>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</si>
  <si>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</si>
  <si>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</si>
  <si>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</si>
  <si>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</si>
  <si>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</si>
  <si>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</si>
  <si>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</si>
  <si>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</si>
  <si>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</si>
  <si>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</si>
  <si>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</si>
  <si>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</si>
  <si>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</si>
  <si>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</si>
  <si>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</si>
  <si>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</si>
  <si>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</si>
  <si>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</si>
  <si>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</si>
  <si>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</si>
  <si>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</si>
  <si>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</si>
  <si>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</si>
  <si>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</si>
  <si>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</si>
  <si>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</si>
  <si>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</si>
  <si>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</si>
  <si>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</si>
  <si>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</si>
  <si>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</si>
  <si>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</si>
  <si>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</si>
  <si>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</si>
  <si>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</si>
  <si>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</si>
  <si>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</si>
  <si>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</si>
  <si>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</si>
  <si>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</si>
  <si>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</si>
  <si>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</si>
  <si>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</si>
  <si>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</si>
  <si>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</si>
  <si>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</si>
  <si>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</si>
  <si>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</si>
  <si>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</si>
  <si>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</si>
  <si>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</si>
  <si>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</si>
  <si>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</si>
  <si>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</si>
  <si>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</si>
  <si>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</si>
  <si>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</si>
  <si>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</si>
  <si>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</si>
  <si>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</si>
  <si>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</si>
  <si>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</si>
  <si>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</si>
  <si>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</si>
  <si>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</si>
  <si>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</si>
  <si>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</si>
  <si>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</si>
  <si>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</si>
  <si>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</si>
  <si>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</si>
  <si>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</si>
  <si>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 de Urologia</t>
  </si>
  <si>
    <t>Serviços Administrativos</t>
  </si>
  <si>
    <t>Serviço de Cardiologia</t>
  </si>
  <si>
    <t>Serviços de Enfermagem</t>
  </si>
  <si>
    <t xml:space="preserve">Serviços de Laboratório </t>
  </si>
  <si>
    <t>extrato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</si>
  <si>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</si>
  <si>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</si>
  <si>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</si>
  <si>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</si>
  <si>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</si>
  <si>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</si>
  <si>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</si>
  <si>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</si>
  <si>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</si>
  <si>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</si>
  <si>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</si>
  <si>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</si>
  <si>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</si>
  <si>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</si>
  <si>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</si>
  <si>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</si>
  <si>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</si>
  <si>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</si>
  <si>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Moreno Médicos Associados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</si>
  <si>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</si>
  <si>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</si>
  <si>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</si>
  <si>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</si>
  <si>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</si>
  <si>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fatura</t>
  </si>
  <si>
    <t>Termo Aditamento nº 03</t>
  </si>
  <si>
    <t>até 13/01/2022</t>
  </si>
  <si>
    <t>Termo Aditamento nº 01</t>
  </si>
  <si>
    <t>05.764.851/0001-24</t>
  </si>
  <si>
    <t>20.414.807/0001-88</t>
  </si>
  <si>
    <t>31.175.750/0001-28</t>
  </si>
  <si>
    <t>16.893.341/0001-73</t>
  </si>
  <si>
    <t>10.221.686/0001-02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</si>
  <si>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</si>
  <si>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</si>
  <si>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</si>
  <si>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</si>
  <si>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</si>
  <si>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</si>
  <si>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</si>
  <si>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</si>
  <si>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</si>
  <si>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</si>
  <si>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</si>
  <si>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</si>
  <si>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</si>
  <si>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</si>
  <si>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F.Rodrigues Seg do Trab Me</t>
  </si>
  <si>
    <t>Termo de Aditamento nº 08</t>
  </si>
  <si>
    <t>até 13/01/2023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</si>
  <si>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</si>
  <si>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</si>
  <si>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</si>
  <si>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</si>
  <si>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</si>
  <si>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</si>
  <si>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</si>
  <si>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</si>
  <si>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</si>
  <si>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</si>
  <si>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</si>
  <si>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</si>
  <si>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</si>
  <si>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</si>
  <si>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</si>
  <si>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</si>
  <si>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</si>
  <si>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</si>
  <si>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</si>
  <si>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</si>
  <si>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</si>
  <si>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</si>
  <si>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</si>
  <si>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</si>
  <si>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</si>
  <si>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</si>
  <si>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</si>
  <si>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</si>
  <si>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</si>
  <si>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Alexandre Marques</t>
  </si>
  <si>
    <t>284.896.558-47</t>
  </si>
  <si>
    <t>gêneros alimentícios (parcial)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</si>
  <si>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</si>
  <si>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</si>
  <si>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</si>
  <si>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</si>
  <si>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</si>
  <si>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</si>
  <si>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Sindicato dos Enfermeiros do Est e São Paulo</t>
  </si>
  <si>
    <t>52.169.117/0001-05</t>
  </si>
  <si>
    <t>Ticket Serviços S.A</t>
  </si>
  <si>
    <t>47.866.934/0001-74</t>
  </si>
  <si>
    <t>serviço administrativos</t>
  </si>
  <si>
    <t>02.558.157/0001-62</t>
  </si>
  <si>
    <t>Utilidade pública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</si>
  <si>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</si>
  <si>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</si>
  <si>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</si>
  <si>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</si>
  <si>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Ferrari e Pwa Serviços Médics S/S</t>
  </si>
  <si>
    <t>Serviço de Pneumologia</t>
  </si>
  <si>
    <t>Semy Serviços Médicos Ltda</t>
  </si>
  <si>
    <t>25.406.214/0001-93</t>
  </si>
  <si>
    <t>TPG Transportes de Passageiros Ltda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</si>
  <si>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</si>
  <si>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</si>
  <si>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</si>
  <si>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</si>
  <si>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</si>
  <si>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</si>
  <si>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Renata Aparecida da Silva</t>
  </si>
  <si>
    <t>Cientificalab Produtos Laboratoriais e Sistemas Ltda</t>
  </si>
  <si>
    <t>04.539.279/0001-37</t>
  </si>
  <si>
    <t>Telefonica Brasil S.A</t>
  </si>
  <si>
    <t>Serviço de Impedanciometria</t>
  </si>
  <si>
    <t>Sindicato dos Empregados em Estab Serv Saude SJC</t>
  </si>
  <si>
    <t>28.078.064/0001-24</t>
  </si>
  <si>
    <t>Unidonto Cooperativa Odontologica de Jacrei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</si>
  <si>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</si>
  <si>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</si>
  <si>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</si>
  <si>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</si>
  <si>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</si>
  <si>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</si>
  <si>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</si>
  <si>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 xml:space="preserve">material médico hospitalar </t>
  </si>
  <si>
    <t>Outros materiais de consumo (parcial)</t>
  </si>
  <si>
    <t>56.908.115/0001-33</t>
  </si>
  <si>
    <t>Spectare Serviços Médicos Ltda</t>
  </si>
  <si>
    <t>Serviço Oftalmologia</t>
  </si>
  <si>
    <t>22.444.196/0001-46</t>
  </si>
  <si>
    <t>Med Center Comercial Ltda</t>
  </si>
  <si>
    <t>00.874.929/0001-40</t>
  </si>
  <si>
    <t>Cirurgica São José Ltda</t>
  </si>
  <si>
    <t>55.309.074/0001-04</t>
  </si>
  <si>
    <t>BI Comércio e Importação Ltda</t>
  </si>
  <si>
    <t>07.295.190/0001-60</t>
  </si>
  <si>
    <t>Dipromed Comércio e Importação Ltda</t>
  </si>
  <si>
    <t>47.869.078/0004-53</t>
  </si>
  <si>
    <t>material médico hospitalar (parcial)</t>
  </si>
  <si>
    <t>Nova Mega G Atacadista de Alimentos S.A</t>
  </si>
  <si>
    <t>19.043.440/0005-35</t>
  </si>
  <si>
    <t>02.916.265/0236-15</t>
  </si>
  <si>
    <t>Mercadinho Serv Mago Ltda</t>
  </si>
  <si>
    <t>01.677.196/0001-16</t>
  </si>
  <si>
    <t>JBS S.A</t>
  </si>
  <si>
    <t>Melhor Gas Distribuidora Ltda Epp</t>
  </si>
  <si>
    <t>48.100.176/0002-22</t>
  </si>
  <si>
    <t>Comercial de Alimentos Caetano Ltda</t>
  </si>
  <si>
    <t>10.454.303/0001-38</t>
  </si>
  <si>
    <t>Galdino A. Siqueira Filho Padaria Me</t>
  </si>
  <si>
    <t>07.556.205/0001-05</t>
  </si>
  <si>
    <t>Camila Yukie Goto</t>
  </si>
  <si>
    <t>43.231.645/0001-48</t>
  </si>
  <si>
    <t>19.043.440/0002-35</t>
  </si>
  <si>
    <t>Copolfood Com Prod Alimentícios Ltda</t>
  </si>
  <si>
    <t>12.799.986/0001-90</t>
  </si>
  <si>
    <t>Comercial de Alimentos AMRM Eireli</t>
  </si>
  <si>
    <t>31.365.558/0001-02</t>
  </si>
  <si>
    <t>Reval Atacado de Papelaria Ltda</t>
  </si>
  <si>
    <t>52.434.156/0001-84</t>
  </si>
  <si>
    <t>Sistema Serv RB Quality Com de Embalagens Ltda</t>
  </si>
  <si>
    <t>08.189.587/0001-30</t>
  </si>
  <si>
    <t>Sales Distribuidora Ltda</t>
  </si>
  <si>
    <t>47.978.428/0001-77</t>
  </si>
  <si>
    <t>Coliseu Deposito de Materiais para Construção Ltda</t>
  </si>
  <si>
    <t>48.878.760/0001-22</t>
  </si>
  <si>
    <t>Lider VALE Produtos e Equip para Limpeza Ltda</t>
  </si>
  <si>
    <t>02.947.234/0001-76</t>
  </si>
  <si>
    <t>DS Tintas Ltda Me</t>
  </si>
  <si>
    <t>27.729.592/0001-33</t>
  </si>
  <si>
    <t>Marka Textil Cortinas e Tapetes</t>
  </si>
  <si>
    <t>62.499.934/0001-77</t>
  </si>
  <si>
    <t>Efath Serviços Especializados Ltda</t>
  </si>
  <si>
    <t>43.813.540/0001-05</t>
  </si>
  <si>
    <t>servço oftalmologia</t>
  </si>
  <si>
    <t>Raffael Lanna Silva Oliveira</t>
  </si>
  <si>
    <t>45.137.385/0001-71</t>
  </si>
  <si>
    <t>manutenção equipamento</t>
  </si>
  <si>
    <t>A R Ortiz Comércio e Mnautenção de Equipamentoks</t>
  </si>
  <si>
    <t>24.470.969/0001-94</t>
  </si>
  <si>
    <t>Minerva S.A</t>
  </si>
  <si>
    <t>67.620.377/0051-83</t>
  </si>
  <si>
    <t>Spartan do Brasil Produtos Quimicos Ltda</t>
  </si>
  <si>
    <t>46.256.772/0002-70</t>
  </si>
  <si>
    <t>Laveco Industria e Comércio Ltda</t>
  </si>
  <si>
    <t>Transf. Bancária nº 6595025 constante do Extrato</t>
  </si>
  <si>
    <t>Transf. Bancária nº 7082553 constante do Extrato</t>
  </si>
  <si>
    <t>Termo de Aditamento nº 16</t>
  </si>
  <si>
    <t>Termo de Aditamento nº 15</t>
  </si>
  <si>
    <t>Guararema, 02 de dezembro de 2024.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</si>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</sst>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4" fillId="0" borderId="0" xfId="0" applyFont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6" fillId="4" borderId="2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6" fillId="0" borderId="4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164" fontId="10" fillId="0" borderId="1" xfId="0" applyNumberFormat="1" applyFont="1" applyBorder="1"/>
    <xf numFmtId="4" fontId="18" fillId="0" borderId="1" xfId="0" applyNumberFormat="1" applyFont="1" applyBorder="1"/>
    <xf numFmtId="0" fontId="17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3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164" fontId="16" fillId="0" borderId="1" xfId="1" applyFont="1" applyFill="1" applyBorder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20" fillId="0" borderId="2" xfId="1" applyFont="1" applyFill="1" applyBorder="1"/>
    <xf numFmtId="164" fontId="20" fillId="0" borderId="2" xfId="1" applyFont="1" applyFill="1" applyBorder="1" applyAlignment="1">
      <alignment horizontal="right"/>
    </xf>
    <xf numFmtId="164" fontId="21" fillId="0" borderId="0" xfId="0" applyNumberFormat="1" applyFont="1"/>
    <xf numFmtId="164" fontId="20" fillId="0" borderId="1" xfId="1" applyFont="1" applyFill="1" applyBorder="1"/>
    <xf numFmtId="164" fontId="22" fillId="3" borderId="2" xfId="1" applyFont="1" applyFill="1" applyBorder="1"/>
    <xf numFmtId="164" fontId="22" fillId="4" borderId="2" xfId="1" applyFont="1" applyFill="1" applyBorder="1"/>
    <xf numFmtId="164" fontId="22" fillId="0" borderId="2" xfId="1" applyFont="1" applyFill="1" applyBorder="1" applyAlignment="1">
      <alignment horizontal="right"/>
    </xf>
    <xf numFmtId="164" fontId="22" fillId="3" borderId="2" xfId="1" applyFont="1" applyFill="1" applyBorder="1" applyAlignment="1">
      <alignment horizontal="right"/>
    </xf>
    <xf numFmtId="164" fontId="20" fillId="0" borderId="1" xfId="1" applyFont="1" applyFill="1" applyBorder="1" applyAlignment="1">
      <alignment wrapText="1"/>
    </xf>
    <xf numFmtId="164" fontId="20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3" fillId="2" borderId="1" xfId="0" applyNumberFormat="1" applyFont="1" applyFill="1" applyBorder="1"/>
    <xf numFmtId="0" fontId="0" fillId="0" borderId="10" xfId="0" applyBorder="1"/>
    <xf numFmtId="164" fontId="24" fillId="3" borderId="2" xfId="1" applyFont="1" applyFill="1" applyBorder="1" applyAlignment="1">
      <alignment horizontal="right"/>
    </xf>
    <xf numFmtId="0" fontId="16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4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4" fillId="0" borderId="0" xfId="0" applyNumberFormat="1" applyFon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7" fillId="0" borderId="0" xfId="1" applyFont="1" applyAlignment="1">
      <alignment horizontal="center"/>
    </xf>
    <xf numFmtId="44" fontId="19" fillId="0" borderId="0" xfId="0" applyNumberFormat="1" applyFont="1"/>
    <xf numFmtId="14" fontId="1" fillId="0" borderId="1" xfId="0" applyNumberFormat="1" applyFont="1" applyBorder="1"/>
    <xf numFmtId="0" fontId="16" fillId="2" borderId="2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8" fillId="2" borderId="1" xfId="1" applyFont="1" applyFill="1" applyBorder="1"/>
    <xf numFmtId="164" fontId="28" fillId="2" borderId="2" xfId="1" applyFont="1" applyFill="1" applyBorder="1"/>
    <xf numFmtId="164" fontId="14" fillId="0" borderId="0" xfId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6" fillId="0" borderId="2" xfId="1" applyFont="1" applyFill="1" applyBorder="1"/>
    <xf numFmtId="164" fontId="10" fillId="0" borderId="1" xfId="1" applyFont="1" applyFill="1" applyBorder="1"/>
    <xf numFmtId="0" fontId="6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H129"/>
  <sheetViews>
    <sheetView tabSelected="1" zoomScaleNormal="100" workbookViewId="0">
      <selection activeCell="G90" sqref="G1:N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8" max="8" width="13.5703125" bestFit="1" customWidth="1"/>
  </cols>
  <sheetData>
    <row r="1" spans="1:6" x14ac:dyDescent="0.25">
      <c r="A1" s="104" t="s">
        <v>97</v>
      </c>
      <c r="B1" s="104"/>
      <c r="C1" s="104"/>
      <c r="D1" s="104"/>
      <c r="E1" s="104"/>
      <c r="F1" s="104"/>
    </row>
    <row r="2" spans="1:6" ht="6" customHeight="1" x14ac:dyDescent="0.25">
      <c r="A2" s="74"/>
      <c r="B2" s="74"/>
      <c r="C2" s="74"/>
      <c r="D2" s="74"/>
      <c r="E2" s="74"/>
      <c r="F2" s="74"/>
    </row>
    <row r="3" spans="1:6" ht="16.5" customHeight="1" x14ac:dyDescent="0.25">
      <c r="A3" s="104" t="s">
        <v>98</v>
      </c>
      <c r="B3" s="104"/>
      <c r="C3" s="104"/>
      <c r="D3" s="104"/>
      <c r="E3" s="104"/>
      <c r="F3" s="104"/>
    </row>
    <row r="4" spans="1:6" x14ac:dyDescent="0.25">
      <c r="A4" s="104" t="s">
        <v>0</v>
      </c>
      <c r="B4" s="104"/>
      <c r="C4" s="104"/>
      <c r="D4" s="104"/>
      <c r="E4" s="104"/>
      <c r="F4" s="104"/>
    </row>
    <row r="5" spans="1:6" ht="7.5" customHeight="1" x14ac:dyDescent="0.25">
      <c r="A5" s="74"/>
      <c r="B5" s="74"/>
      <c r="C5" s="74"/>
      <c r="D5" s="74"/>
      <c r="E5" s="74"/>
      <c r="F5" s="74"/>
    </row>
    <row r="6" spans="1:6" x14ac:dyDescent="0.25">
      <c r="A6" s="104" t="s">
        <v>54</v>
      </c>
      <c r="B6" s="104"/>
      <c r="C6" s="104"/>
      <c r="D6" s="104"/>
      <c r="E6" s="104"/>
      <c r="F6" s="104"/>
    </row>
    <row r="7" spans="1:6" ht="3.75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9" t="s">
        <v>66</v>
      </c>
      <c r="C8" s="139"/>
      <c r="D8" s="139"/>
      <c r="E8" s="139"/>
      <c r="F8" s="13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167</v>
      </c>
      <c r="C13" s="1"/>
      <c r="D13" s="1"/>
      <c r="E13" s="1"/>
      <c r="F13" s="1"/>
    </row>
    <row r="14" spans="1:6" x14ac:dyDescent="0.25">
      <c r="A14" s="9" t="s">
        <v>3</v>
      </c>
      <c r="B14" s="1" t="s">
        <v>168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38" t="s">
        <v>109</v>
      </c>
      <c r="C15" s="138"/>
      <c r="D15" s="138"/>
      <c r="E15" s="138"/>
      <c r="F15" s="138"/>
    </row>
    <row r="16" spans="1:6" x14ac:dyDescent="0.25">
      <c r="A16" s="9" t="s">
        <v>4</v>
      </c>
      <c r="B16" s="76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6.75" customHeight="1" x14ac:dyDescent="0.25">
      <c r="A18" s="9"/>
      <c r="B18" s="1"/>
      <c r="C18" s="1"/>
      <c r="D18" s="1"/>
      <c r="E18" s="1"/>
      <c r="F18" s="1"/>
    </row>
    <row r="19" spans="1:6" x14ac:dyDescent="0.25">
      <c r="A19" s="75" t="s">
        <v>5</v>
      </c>
      <c r="B19" s="75" t="s">
        <v>6</v>
      </c>
      <c r="C19" s="137" t="s">
        <v>7</v>
      </c>
      <c r="D19" s="137"/>
      <c r="E19" s="137" t="s">
        <v>8</v>
      </c>
      <c r="F19" s="137"/>
    </row>
    <row r="20" spans="1:6" x14ac:dyDescent="0.25">
      <c r="A20" s="12" t="s">
        <v>108</v>
      </c>
      <c r="B20" s="15">
        <v>43844</v>
      </c>
      <c r="C20" s="106" t="s">
        <v>91</v>
      </c>
      <c r="D20" s="106"/>
      <c r="E20" s="136">
        <v>3710326.08</v>
      </c>
      <c r="F20" s="136"/>
    </row>
    <row r="21" spans="1:6" x14ac:dyDescent="0.25">
      <c r="A21" s="2" t="s">
        <v>115</v>
      </c>
      <c r="B21" s="15">
        <v>43915</v>
      </c>
      <c r="C21" s="105" t="s">
        <v>111</v>
      </c>
      <c r="D21" s="106"/>
      <c r="E21" s="136">
        <v>211280</v>
      </c>
      <c r="F21" s="136"/>
    </row>
    <row r="22" spans="1:6" x14ac:dyDescent="0.25">
      <c r="A22" s="2" t="s">
        <v>113</v>
      </c>
      <c r="B22" s="15">
        <v>44209</v>
      </c>
      <c r="C22" s="105" t="s">
        <v>114</v>
      </c>
      <c r="D22" s="106"/>
      <c r="E22" s="136">
        <v>3834753.12</v>
      </c>
      <c r="F22" s="136"/>
    </row>
    <row r="23" spans="1:6" x14ac:dyDescent="0.25">
      <c r="A23" s="2" t="s">
        <v>125</v>
      </c>
      <c r="B23" s="15">
        <v>44264</v>
      </c>
      <c r="C23" s="105" t="s">
        <v>114</v>
      </c>
      <c r="D23" s="106"/>
      <c r="E23" s="136">
        <v>99900</v>
      </c>
      <c r="F23" s="136"/>
    </row>
    <row r="24" spans="1:6" x14ac:dyDescent="0.25">
      <c r="A24" s="2" t="s">
        <v>129</v>
      </c>
      <c r="B24" s="15">
        <v>44349</v>
      </c>
      <c r="C24" s="105" t="s">
        <v>114</v>
      </c>
      <c r="D24" s="106"/>
      <c r="E24" s="136">
        <v>198498.3</v>
      </c>
      <c r="F24" s="136"/>
    </row>
    <row r="25" spans="1:6" x14ac:dyDescent="0.25">
      <c r="A25" s="2" t="s">
        <v>166</v>
      </c>
      <c r="B25" s="15">
        <v>44438</v>
      </c>
      <c r="C25" s="105" t="s">
        <v>114</v>
      </c>
      <c r="D25" s="106"/>
      <c r="E25" s="136">
        <v>220000</v>
      </c>
      <c r="F25" s="136"/>
    </row>
    <row r="26" spans="1:6" x14ac:dyDescent="0.25">
      <c r="A26" s="2" t="s">
        <v>131</v>
      </c>
      <c r="B26" s="15">
        <v>44473</v>
      </c>
      <c r="C26" s="105" t="s">
        <v>114</v>
      </c>
      <c r="D26" s="106"/>
      <c r="E26" s="136">
        <v>57449.22</v>
      </c>
      <c r="F26" s="136"/>
    </row>
    <row r="27" spans="1:6" x14ac:dyDescent="0.25">
      <c r="A27" s="2" t="s">
        <v>136</v>
      </c>
      <c r="B27" s="15">
        <v>44571</v>
      </c>
      <c r="C27" s="105" t="s">
        <v>137</v>
      </c>
      <c r="D27" s="106"/>
      <c r="E27" s="136">
        <v>4244903.6399999997</v>
      </c>
      <c r="F27" s="136"/>
    </row>
    <row r="28" spans="1:6" x14ac:dyDescent="0.25">
      <c r="A28" s="2" t="s">
        <v>145</v>
      </c>
      <c r="B28" s="15">
        <v>44649</v>
      </c>
      <c r="C28" s="105" t="s">
        <v>137</v>
      </c>
      <c r="D28" s="106"/>
      <c r="E28" s="127">
        <v>400000</v>
      </c>
      <c r="F28" s="127"/>
    </row>
    <row r="29" spans="1:6" x14ac:dyDescent="0.25">
      <c r="A29" s="2" t="s">
        <v>153</v>
      </c>
      <c r="B29" s="15">
        <v>44832</v>
      </c>
      <c r="C29" s="105" t="s">
        <v>137</v>
      </c>
      <c r="D29" s="106"/>
      <c r="E29" s="127">
        <v>100000</v>
      </c>
      <c r="F29" s="127"/>
    </row>
    <row r="30" spans="1:6" x14ac:dyDescent="0.25">
      <c r="A30" s="2" t="s">
        <v>155</v>
      </c>
      <c r="B30" s="15">
        <v>44939</v>
      </c>
      <c r="C30" s="105" t="s">
        <v>156</v>
      </c>
      <c r="D30" s="106"/>
      <c r="E30" s="128">
        <v>4963646.5199999996</v>
      </c>
      <c r="F30" s="129"/>
    </row>
    <row r="31" spans="1:6" x14ac:dyDescent="0.25">
      <c r="A31" s="2" t="s">
        <v>165</v>
      </c>
      <c r="B31" s="15">
        <v>45145</v>
      </c>
      <c r="C31" s="105" t="s">
        <v>156</v>
      </c>
      <c r="D31" s="106"/>
      <c r="E31" s="128">
        <v>479933.96</v>
      </c>
      <c r="F31" s="129"/>
    </row>
    <row r="32" spans="1:6" ht="15.75" customHeight="1" x14ac:dyDescent="0.25">
      <c r="A32" s="2" t="s">
        <v>174</v>
      </c>
      <c r="B32" s="91">
        <v>45289</v>
      </c>
      <c r="C32" s="105" t="s">
        <v>156</v>
      </c>
      <c r="D32" s="106"/>
      <c r="E32" s="130"/>
      <c r="F32" s="131"/>
    </row>
    <row r="33" spans="1:6" ht="15.75" customHeight="1" x14ac:dyDescent="0.25">
      <c r="A33" s="2" t="s">
        <v>184</v>
      </c>
      <c r="B33" s="91">
        <v>45303</v>
      </c>
      <c r="C33" s="105" t="s">
        <v>185</v>
      </c>
      <c r="D33" s="106"/>
      <c r="E33" s="134">
        <v>5763936.96</v>
      </c>
      <c r="F33" s="135"/>
    </row>
    <row r="34" spans="1:6" ht="15.75" customHeight="1" x14ac:dyDescent="0.25">
      <c r="A34" s="2" t="s">
        <v>277</v>
      </c>
      <c r="B34" s="91">
        <v>45499</v>
      </c>
      <c r="C34" s="105" t="s">
        <v>185</v>
      </c>
      <c r="D34" s="106"/>
      <c r="E34" s="107">
        <v>48720</v>
      </c>
      <c r="F34" s="108"/>
    </row>
    <row r="35" spans="1:6" ht="15.75" customHeight="1" x14ac:dyDescent="0.25">
      <c r="A35" s="2" t="s">
        <v>276</v>
      </c>
      <c r="B35" s="91">
        <v>45590</v>
      </c>
      <c r="C35" s="105" t="s">
        <v>185</v>
      </c>
      <c r="D35" s="106"/>
      <c r="E35" s="134">
        <v>33600</v>
      </c>
      <c r="F35" s="135"/>
    </row>
    <row r="36" spans="1:6" ht="18" customHeight="1" x14ac:dyDescent="0.25">
      <c r="A36" s="132" t="s">
        <v>92</v>
      </c>
      <c r="B36" s="133"/>
      <c r="C36" s="133"/>
      <c r="D36" s="133"/>
      <c r="E36" s="133"/>
      <c r="F36" s="133"/>
    </row>
    <row r="37" spans="1:6" ht="28.5" customHeight="1" x14ac:dyDescent="0.25">
      <c r="A37" s="62" t="s">
        <v>9</v>
      </c>
      <c r="B37" s="62" t="s">
        <v>10</v>
      </c>
      <c r="C37" s="62" t="s">
        <v>11</v>
      </c>
      <c r="D37" s="125" t="s">
        <v>12</v>
      </c>
      <c r="E37" s="126"/>
      <c r="F37" s="62" t="s">
        <v>13</v>
      </c>
    </row>
    <row r="38" spans="1:6" ht="27" customHeight="1" x14ac:dyDescent="0.25">
      <c r="A38" s="100">
        <v>45607</v>
      </c>
      <c r="B38" s="50">
        <v>100000</v>
      </c>
      <c r="C38" s="100">
        <v>45607</v>
      </c>
      <c r="D38" s="118" t="s">
        <v>274</v>
      </c>
      <c r="E38" s="118"/>
      <c r="F38" s="101">
        <v>100000</v>
      </c>
    </row>
    <row r="39" spans="1:6" ht="24.75" customHeight="1" x14ac:dyDescent="0.25">
      <c r="A39" s="100">
        <v>45608</v>
      </c>
      <c r="B39" s="50">
        <v>380328.88</v>
      </c>
      <c r="C39" s="100">
        <v>45608</v>
      </c>
      <c r="D39" s="118" t="s">
        <v>275</v>
      </c>
      <c r="E39" s="118"/>
      <c r="F39" s="101">
        <v>380328.88</v>
      </c>
    </row>
    <row r="40" spans="1:6" x14ac:dyDescent="0.25">
      <c r="A40" s="122" t="s">
        <v>130</v>
      </c>
      <c r="B40" s="122"/>
      <c r="C40" s="122"/>
      <c r="D40" s="122"/>
      <c r="E40" s="122"/>
      <c r="F40" s="63">
        <v>696991.93</v>
      </c>
    </row>
    <row r="41" spans="1:6" x14ac:dyDescent="0.25">
      <c r="A41" s="123" t="s">
        <v>14</v>
      </c>
      <c r="B41" s="123"/>
      <c r="C41" s="123"/>
      <c r="D41" s="123"/>
      <c r="E41" s="123"/>
      <c r="F41" s="54">
        <f>F39+F38</f>
        <v>480328.88</v>
      </c>
    </row>
    <row r="42" spans="1:6" x14ac:dyDescent="0.25">
      <c r="A42" s="123" t="s">
        <v>17</v>
      </c>
      <c r="B42" s="123"/>
      <c r="C42" s="123"/>
      <c r="D42" s="123"/>
      <c r="E42" s="123"/>
      <c r="F42" s="103">
        <f>2123.11+1951.36+0.01+0.01</f>
        <v>4074.4900000000007</v>
      </c>
    </row>
    <row r="43" spans="1:6" x14ac:dyDescent="0.25">
      <c r="A43" s="123" t="s">
        <v>67</v>
      </c>
      <c r="B43" s="123"/>
      <c r="C43" s="123"/>
      <c r="D43" s="123"/>
      <c r="E43" s="123"/>
      <c r="F43" s="16">
        <v>64</v>
      </c>
    </row>
    <row r="44" spans="1:6" x14ac:dyDescent="0.25">
      <c r="A44" s="123" t="s">
        <v>15</v>
      </c>
      <c r="B44" s="123"/>
      <c r="C44" s="123"/>
      <c r="D44" s="123"/>
      <c r="E44" s="123"/>
      <c r="F44" s="17">
        <f>F40+F41+F42+F43</f>
        <v>1181459.3</v>
      </c>
    </row>
    <row r="45" spans="1:6" ht="5.25" customHeight="1" x14ac:dyDescent="0.25">
      <c r="A45" s="124"/>
      <c r="B45" s="124"/>
      <c r="C45" s="124"/>
      <c r="D45" s="124"/>
      <c r="E45" s="124"/>
      <c r="F45" s="18"/>
    </row>
    <row r="46" spans="1:6" x14ac:dyDescent="0.25">
      <c r="A46" s="123" t="s">
        <v>99</v>
      </c>
      <c r="B46" s="123"/>
      <c r="C46" s="123"/>
      <c r="D46" s="123"/>
      <c r="E46" s="123"/>
      <c r="F46" s="17">
        <v>0</v>
      </c>
    </row>
    <row r="47" spans="1:6" x14ac:dyDescent="0.25">
      <c r="A47" s="123" t="s">
        <v>16</v>
      </c>
      <c r="B47" s="123"/>
      <c r="C47" s="123"/>
      <c r="D47" s="123"/>
      <c r="E47" s="123"/>
      <c r="F47" s="17">
        <f>F44+F46</f>
        <v>1181459.3</v>
      </c>
    </row>
    <row r="48" spans="1:6" ht="10.5" customHeight="1" x14ac:dyDescent="0.25">
      <c r="A48" s="4" t="s">
        <v>18</v>
      </c>
      <c r="B48" s="3"/>
      <c r="C48" s="3"/>
    </row>
    <row r="49" spans="1:6" ht="12" customHeight="1" x14ac:dyDescent="0.25">
      <c r="A49" s="4" t="s">
        <v>19</v>
      </c>
      <c r="B49" s="3"/>
      <c r="C49" s="3"/>
    </row>
    <row r="50" spans="1:6" ht="10.5" customHeight="1" x14ac:dyDescent="0.25">
      <c r="A50" s="4" t="s">
        <v>100</v>
      </c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x14ac:dyDescent="0.25">
      <c r="A53" s="104" t="s">
        <v>97</v>
      </c>
      <c r="B53" s="104"/>
      <c r="C53" s="104"/>
      <c r="D53" s="104"/>
      <c r="E53" s="104"/>
      <c r="F53" s="104"/>
    </row>
    <row r="54" spans="1:6" ht="8.25" customHeight="1" x14ac:dyDescent="0.25">
      <c r="A54" s="74"/>
      <c r="B54" s="74"/>
      <c r="C54" s="74"/>
      <c r="D54" s="74"/>
      <c r="E54" s="74"/>
      <c r="F54" s="74"/>
    </row>
    <row r="55" spans="1:6" x14ac:dyDescent="0.25">
      <c r="A55" s="104" t="s">
        <v>98</v>
      </c>
      <c r="B55" s="104"/>
      <c r="C55" s="104"/>
      <c r="D55" s="104"/>
      <c r="E55" s="104"/>
      <c r="F55" s="104"/>
    </row>
    <row r="56" spans="1:6" x14ac:dyDescent="0.25">
      <c r="A56" s="104" t="s">
        <v>0</v>
      </c>
      <c r="B56" s="104"/>
      <c r="C56" s="104"/>
      <c r="D56" s="104"/>
      <c r="E56" s="104"/>
      <c r="F56" s="104"/>
    </row>
    <row r="57" spans="1:6" ht="9" customHeight="1" x14ac:dyDescent="0.25">
      <c r="A57" s="74"/>
      <c r="B57" s="74"/>
      <c r="C57" s="74"/>
      <c r="D57" s="74"/>
      <c r="E57" s="74"/>
      <c r="F57" s="74"/>
    </row>
    <row r="58" spans="1:6" x14ac:dyDescent="0.25">
      <c r="A58" s="104" t="s">
        <v>54</v>
      </c>
      <c r="B58" s="104"/>
      <c r="C58" s="104"/>
      <c r="D58" s="104"/>
      <c r="E58" s="104"/>
      <c r="F58" s="104"/>
    </row>
    <row r="59" spans="1:6" ht="8.25" customHeight="1" x14ac:dyDescent="0.25">
      <c r="A59" s="74"/>
      <c r="B59" s="74"/>
      <c r="C59" s="74"/>
      <c r="D59" s="74"/>
      <c r="E59" s="74"/>
      <c r="F59" s="74"/>
    </row>
    <row r="60" spans="1:6" ht="38.25" customHeight="1" x14ac:dyDescent="0.25">
      <c r="A60" s="116" t="s">
        <v>186</v>
      </c>
      <c r="B60" s="116"/>
      <c r="C60" s="116"/>
      <c r="D60" s="116"/>
      <c r="E60" s="116"/>
      <c r="F60" s="116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117" t="s">
        <v>94</v>
      </c>
      <c r="B62" s="117"/>
      <c r="C62" s="117"/>
      <c r="D62" s="117"/>
      <c r="E62" s="117"/>
      <c r="F62" s="117"/>
    </row>
    <row r="63" spans="1:6" x14ac:dyDescent="0.25">
      <c r="A63" s="121" t="s">
        <v>20</v>
      </c>
      <c r="B63" s="121"/>
      <c r="C63" s="121"/>
      <c r="D63" s="121"/>
      <c r="E63" s="121"/>
      <c r="F63" s="121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107</v>
      </c>
      <c r="F64" s="6" t="s">
        <v>25</v>
      </c>
    </row>
    <row r="65" spans="1:6" ht="18.75" customHeight="1" x14ac:dyDescent="0.25">
      <c r="A65" s="12" t="s">
        <v>26</v>
      </c>
      <c r="B65" s="50">
        <v>58072.41</v>
      </c>
      <c r="C65" s="50">
        <v>0</v>
      </c>
      <c r="D65" s="50">
        <v>58072.41</v>
      </c>
      <c r="E65" s="50">
        <f>C65+D65</f>
        <v>58072.41</v>
      </c>
      <c r="F65" s="50">
        <v>0</v>
      </c>
    </row>
    <row r="66" spans="1:6" ht="18.75" customHeight="1" x14ac:dyDescent="0.25">
      <c r="A66" s="12" t="s">
        <v>27</v>
      </c>
      <c r="B66" s="50">
        <v>0</v>
      </c>
      <c r="C66" s="50">
        <v>0</v>
      </c>
      <c r="D66" s="50">
        <v>0</v>
      </c>
      <c r="E66" s="50">
        <f t="shared" ref="E66:E80" si="0">C66+D66</f>
        <v>0</v>
      </c>
      <c r="F66" s="50">
        <v>0</v>
      </c>
    </row>
    <row r="67" spans="1:6" ht="18.75" customHeight="1" x14ac:dyDescent="0.25">
      <c r="A67" s="12" t="s">
        <v>28</v>
      </c>
      <c r="B67" s="50">
        <v>0</v>
      </c>
      <c r="C67" s="50">
        <v>0</v>
      </c>
      <c r="D67" s="50">
        <v>0</v>
      </c>
      <c r="E67" s="50">
        <f t="shared" si="0"/>
        <v>0</v>
      </c>
      <c r="F67" s="50">
        <v>0</v>
      </c>
    </row>
    <row r="68" spans="1:6" ht="18.75" customHeight="1" x14ac:dyDescent="0.25">
      <c r="A68" s="12" t="s">
        <v>96</v>
      </c>
      <c r="B68" s="50">
        <v>4380.2299999999996</v>
      </c>
      <c r="C68" s="50">
        <v>0</v>
      </c>
      <c r="D68" s="50">
        <v>4380.2299999999996</v>
      </c>
      <c r="E68" s="50">
        <f t="shared" si="0"/>
        <v>4380.2299999999996</v>
      </c>
      <c r="F68" s="50">
        <v>0</v>
      </c>
    </row>
    <row r="69" spans="1:6" ht="18.75" customHeight="1" x14ac:dyDescent="0.25">
      <c r="A69" s="12" t="s">
        <v>29</v>
      </c>
      <c r="B69" s="50">
        <v>8881.27</v>
      </c>
      <c r="C69" s="50">
        <v>0</v>
      </c>
      <c r="D69" s="50">
        <v>8881.27</v>
      </c>
      <c r="E69" s="50">
        <f t="shared" si="0"/>
        <v>8881.27</v>
      </c>
      <c r="F69" s="50">
        <v>0</v>
      </c>
    </row>
    <row r="70" spans="1:6" ht="18.75" customHeight="1" x14ac:dyDescent="0.25">
      <c r="A70" s="19" t="s">
        <v>30</v>
      </c>
      <c r="B70" s="50">
        <v>5332.94</v>
      </c>
      <c r="C70" s="50">
        <v>0</v>
      </c>
      <c r="D70" s="50">
        <v>5332.94</v>
      </c>
      <c r="E70" s="50">
        <f t="shared" si="0"/>
        <v>5332.94</v>
      </c>
      <c r="F70" s="50">
        <v>0</v>
      </c>
    </row>
    <row r="71" spans="1:6" ht="18.75" customHeight="1" x14ac:dyDescent="0.25">
      <c r="A71" s="12" t="s">
        <v>47</v>
      </c>
      <c r="B71" s="50">
        <v>149314.17000000001</v>
      </c>
      <c r="C71" s="50">
        <v>0</v>
      </c>
      <c r="D71" s="50">
        <v>149314.17000000001</v>
      </c>
      <c r="E71" s="50">
        <f t="shared" si="0"/>
        <v>149314.17000000001</v>
      </c>
      <c r="F71" s="50">
        <v>0</v>
      </c>
    </row>
    <row r="72" spans="1:6" ht="18.75" customHeight="1" x14ac:dyDescent="0.25">
      <c r="A72" s="19" t="s">
        <v>31</v>
      </c>
      <c r="B72" s="50">
        <v>271991.34000000003</v>
      </c>
      <c r="C72" s="50">
        <v>0</v>
      </c>
      <c r="D72" s="50">
        <v>271991.34000000003</v>
      </c>
      <c r="E72" s="50">
        <f t="shared" si="0"/>
        <v>271991.34000000003</v>
      </c>
      <c r="F72" s="50">
        <v>0</v>
      </c>
    </row>
    <row r="73" spans="1:6" ht="18.75" customHeight="1" x14ac:dyDescent="0.25">
      <c r="A73" s="12" t="s">
        <v>32</v>
      </c>
      <c r="B73" s="50">
        <v>0</v>
      </c>
      <c r="C73" s="50">
        <v>0</v>
      </c>
      <c r="D73" s="50">
        <v>0</v>
      </c>
      <c r="E73" s="50">
        <f t="shared" si="0"/>
        <v>0</v>
      </c>
      <c r="F73" s="50">
        <v>0</v>
      </c>
    </row>
    <row r="74" spans="1:6" ht="18.75" customHeight="1" x14ac:dyDescent="0.25">
      <c r="A74" s="12" t="s">
        <v>40</v>
      </c>
      <c r="B74" s="50">
        <v>16776.3</v>
      </c>
      <c r="C74" s="50">
        <v>0</v>
      </c>
      <c r="D74" s="50">
        <v>16776.3</v>
      </c>
      <c r="E74" s="50">
        <f t="shared" si="0"/>
        <v>16776.3</v>
      </c>
      <c r="F74" s="50">
        <v>0</v>
      </c>
    </row>
    <row r="75" spans="1:6" ht="18.75" customHeight="1" x14ac:dyDescent="0.25">
      <c r="A75" s="12" t="s">
        <v>39</v>
      </c>
      <c r="B75" s="50">
        <v>30.98</v>
      </c>
      <c r="C75" s="50">
        <v>0</v>
      </c>
      <c r="D75" s="50">
        <v>30.98</v>
      </c>
      <c r="E75" s="50">
        <f t="shared" si="0"/>
        <v>30.98</v>
      </c>
      <c r="F75" s="50">
        <v>0</v>
      </c>
    </row>
    <row r="76" spans="1:6" ht="18.75" customHeight="1" x14ac:dyDescent="0.25">
      <c r="A76" s="12" t="s">
        <v>38</v>
      </c>
      <c r="B76" s="50">
        <v>0</v>
      </c>
      <c r="C76" s="50">
        <v>0</v>
      </c>
      <c r="D76" s="50">
        <v>0</v>
      </c>
      <c r="E76" s="50">
        <f t="shared" si="0"/>
        <v>0</v>
      </c>
      <c r="F76" s="50">
        <v>0</v>
      </c>
    </row>
    <row r="77" spans="1:6" ht="18.75" customHeight="1" x14ac:dyDescent="0.25">
      <c r="A77" s="19" t="s">
        <v>33</v>
      </c>
      <c r="B77" s="50">
        <v>0</v>
      </c>
      <c r="C77" s="50">
        <v>0</v>
      </c>
      <c r="D77" s="50">
        <v>0</v>
      </c>
      <c r="E77" s="50">
        <f t="shared" si="0"/>
        <v>0</v>
      </c>
      <c r="F77" s="50">
        <v>0</v>
      </c>
    </row>
    <row r="78" spans="1:6" ht="18.75" customHeight="1" x14ac:dyDescent="0.25">
      <c r="A78" s="12" t="s">
        <v>34</v>
      </c>
      <c r="B78" s="50">
        <v>0</v>
      </c>
      <c r="C78" s="50">
        <v>0</v>
      </c>
      <c r="D78" s="50">
        <v>0</v>
      </c>
      <c r="E78" s="50">
        <f t="shared" si="0"/>
        <v>0</v>
      </c>
      <c r="F78" s="50">
        <v>0</v>
      </c>
    </row>
    <row r="79" spans="1:6" ht="26.25" customHeight="1" x14ac:dyDescent="0.25">
      <c r="A79" s="19" t="s">
        <v>35</v>
      </c>
      <c r="B79" s="50">
        <f>220.1+156.1</f>
        <v>376.2</v>
      </c>
      <c r="C79" s="50">
        <v>0</v>
      </c>
      <c r="D79" s="50">
        <f>220.1+156.1</f>
        <v>376.2</v>
      </c>
      <c r="E79" s="50">
        <f t="shared" si="0"/>
        <v>376.2</v>
      </c>
      <c r="F79" s="50">
        <v>0</v>
      </c>
    </row>
    <row r="80" spans="1:6" ht="18.75" customHeight="1" x14ac:dyDescent="0.25">
      <c r="A80" s="12" t="s">
        <v>36</v>
      </c>
      <c r="B80" s="50">
        <v>0</v>
      </c>
      <c r="C80" s="50">
        <v>0</v>
      </c>
      <c r="D80" s="50">
        <v>0</v>
      </c>
      <c r="E80" s="50">
        <f t="shared" si="0"/>
        <v>0</v>
      </c>
      <c r="F80" s="50">
        <v>0</v>
      </c>
    </row>
    <row r="81" spans="1:6" ht="24.75" customHeight="1" x14ac:dyDescent="0.25">
      <c r="A81" s="20" t="s">
        <v>37</v>
      </c>
      <c r="B81" s="21">
        <f>SUM(B65:B80)</f>
        <v>515155.84</v>
      </c>
      <c r="C81" s="21">
        <f>SUM(C65:C80)</f>
        <v>0</v>
      </c>
      <c r="D81" s="21">
        <f>SUM(D65:D80)</f>
        <v>515155.84</v>
      </c>
      <c r="E81" s="55">
        <f>C81+D81</f>
        <v>515155.84</v>
      </c>
      <c r="F81" s="21">
        <f>SUM(F65:F80)</f>
        <v>0</v>
      </c>
    </row>
    <row r="82" spans="1:6" x14ac:dyDescent="0.25">
      <c r="A82" s="7" t="s">
        <v>41</v>
      </c>
    </row>
    <row r="83" spans="1:6" x14ac:dyDescent="0.25">
      <c r="A83" s="8" t="s">
        <v>42</v>
      </c>
      <c r="B83" s="8"/>
      <c r="C83" s="8"/>
      <c r="D83" s="8"/>
      <c r="E83" s="8"/>
      <c r="F83" s="8"/>
    </row>
    <row r="84" spans="1:6" x14ac:dyDescent="0.25">
      <c r="A84" s="8" t="s">
        <v>43</v>
      </c>
      <c r="B84" s="8"/>
      <c r="C84" s="8"/>
      <c r="D84" s="8"/>
      <c r="E84" s="8"/>
      <c r="F84" s="8"/>
    </row>
    <row r="85" spans="1:6" x14ac:dyDescent="0.25">
      <c r="A85" s="8" t="s">
        <v>44</v>
      </c>
      <c r="B85" s="8"/>
      <c r="C85" s="8"/>
      <c r="D85" s="8"/>
      <c r="E85" s="8"/>
      <c r="F85" s="8"/>
    </row>
    <row r="86" spans="1:6" ht="23.25" customHeight="1" x14ac:dyDescent="0.25">
      <c r="A86" s="119" t="s">
        <v>45</v>
      </c>
      <c r="B86" s="119"/>
      <c r="C86" s="119"/>
      <c r="D86" s="119"/>
      <c r="E86" s="119"/>
      <c r="F86" s="119"/>
    </row>
    <row r="87" spans="1:6" ht="61.5" customHeight="1" x14ac:dyDescent="0.25">
      <c r="A87" s="120" t="s">
        <v>101</v>
      </c>
      <c r="B87" s="120"/>
      <c r="C87" s="120"/>
      <c r="D87" s="120"/>
      <c r="E87" s="120"/>
      <c r="F87" s="120"/>
    </row>
    <row r="88" spans="1:6" x14ac:dyDescent="0.25">
      <c r="A88" s="8" t="s">
        <v>46</v>
      </c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8"/>
      <c r="B90" s="8"/>
      <c r="C90" s="8"/>
      <c r="D90" s="8"/>
      <c r="E90" s="8"/>
      <c r="F90" s="8"/>
    </row>
    <row r="91" spans="1:6" x14ac:dyDescent="0.25">
      <c r="A91" s="104" t="s">
        <v>97</v>
      </c>
      <c r="B91" s="104"/>
      <c r="C91" s="104"/>
      <c r="D91" s="104"/>
      <c r="E91" s="104"/>
      <c r="F91" s="104"/>
    </row>
    <row r="92" spans="1:6" ht="10.5" customHeight="1" x14ac:dyDescent="0.25">
      <c r="A92" s="74"/>
      <c r="B92" s="74"/>
      <c r="C92" s="74"/>
      <c r="D92" s="74"/>
      <c r="E92" s="74"/>
      <c r="F92" s="74"/>
    </row>
    <row r="93" spans="1:6" x14ac:dyDescent="0.25">
      <c r="A93" s="104" t="s">
        <v>98</v>
      </c>
      <c r="B93" s="104"/>
      <c r="C93" s="104"/>
      <c r="D93" s="104"/>
      <c r="E93" s="104"/>
      <c r="F93" s="104"/>
    </row>
    <row r="94" spans="1:6" x14ac:dyDescent="0.25">
      <c r="A94" s="104" t="s">
        <v>0</v>
      </c>
      <c r="B94" s="104"/>
      <c r="C94" s="104"/>
      <c r="D94" s="104"/>
      <c r="E94" s="104"/>
      <c r="F94" s="104"/>
    </row>
    <row r="95" spans="1:6" ht="10.5" customHeight="1" x14ac:dyDescent="0.25">
      <c r="A95" s="74"/>
      <c r="B95" s="74"/>
      <c r="C95" s="74"/>
      <c r="D95" s="74"/>
      <c r="E95" s="74"/>
      <c r="F95" s="74"/>
    </row>
    <row r="96" spans="1:6" x14ac:dyDescent="0.25">
      <c r="A96" s="104" t="s">
        <v>54</v>
      </c>
      <c r="B96" s="104"/>
      <c r="C96" s="104"/>
      <c r="D96" s="104"/>
      <c r="E96" s="104"/>
      <c r="F96" s="104"/>
    </row>
    <row r="99" spans="1:8" ht="24.75" customHeight="1" x14ac:dyDescent="0.25">
      <c r="A99" s="110" t="s">
        <v>48</v>
      </c>
      <c r="B99" s="111"/>
      <c r="C99" s="111"/>
      <c r="D99" s="111"/>
      <c r="E99" s="111"/>
      <c r="F99" s="112"/>
    </row>
    <row r="100" spans="1:8" ht="24.75" customHeight="1" x14ac:dyDescent="0.25">
      <c r="A100" s="113" t="s">
        <v>49</v>
      </c>
      <c r="B100" s="114"/>
      <c r="C100" s="114"/>
      <c r="D100" s="114"/>
      <c r="E100" s="115"/>
      <c r="F100" s="17">
        <f>'anexo  '!F47</f>
        <v>1181459.3</v>
      </c>
    </row>
    <row r="101" spans="1:8" ht="24.75" customHeight="1" x14ac:dyDescent="0.25">
      <c r="A101" s="113" t="s">
        <v>50</v>
      </c>
      <c r="B101" s="114"/>
      <c r="C101" s="114"/>
      <c r="D101" s="114"/>
      <c r="E101" s="115"/>
      <c r="F101" s="16">
        <f>'anexo  '!C81+'anexo  '!D81</f>
        <v>515155.84</v>
      </c>
    </row>
    <row r="102" spans="1:8" ht="24.75" customHeight="1" x14ac:dyDescent="0.25">
      <c r="A102" s="113" t="s">
        <v>51</v>
      </c>
      <c r="B102" s="114"/>
      <c r="C102" s="114"/>
      <c r="D102" s="114"/>
      <c r="E102" s="115"/>
      <c r="F102" s="16">
        <f>'anexo  '!F44-(F101-'anexo  '!F46)</f>
        <v>666303.46</v>
      </c>
    </row>
    <row r="103" spans="1:8" ht="24.75" customHeight="1" x14ac:dyDescent="0.25">
      <c r="A103" s="113" t="s">
        <v>52</v>
      </c>
      <c r="B103" s="114"/>
      <c r="C103" s="114"/>
      <c r="D103" s="114"/>
      <c r="E103" s="115"/>
      <c r="F103" s="82">
        <v>0</v>
      </c>
    </row>
    <row r="104" spans="1:8" ht="24.75" customHeight="1" x14ac:dyDescent="0.25">
      <c r="A104" s="113" t="s">
        <v>93</v>
      </c>
      <c r="B104" s="114"/>
      <c r="C104" s="114"/>
      <c r="D104" s="114"/>
      <c r="E104" s="115"/>
      <c r="F104" s="16">
        <f>F102-F103</f>
        <v>666303.46</v>
      </c>
      <c r="H104" s="14"/>
    </row>
    <row r="105" spans="1:8" ht="20.25" customHeight="1" x14ac:dyDescent="0.25"/>
    <row r="106" spans="1:8" x14ac:dyDescent="0.25">
      <c r="A106" s="109" t="s">
        <v>102</v>
      </c>
      <c r="B106" s="109"/>
      <c r="C106" s="109"/>
      <c r="D106" s="109"/>
      <c r="E106" s="109"/>
      <c r="F106" s="109"/>
    </row>
    <row r="107" spans="1:8" ht="15" customHeight="1" x14ac:dyDescent="0.25">
      <c r="A107" s="109"/>
      <c r="B107" s="109"/>
      <c r="C107" s="109"/>
      <c r="D107" s="109"/>
      <c r="E107" s="109"/>
      <c r="F107" s="109"/>
    </row>
    <row r="108" spans="1:8" x14ac:dyDescent="0.25">
      <c r="A108" s="109"/>
      <c r="B108" s="109"/>
      <c r="C108" s="109"/>
      <c r="D108" s="109"/>
      <c r="E108" s="109"/>
      <c r="F108" s="109"/>
    </row>
    <row r="110" spans="1:8" x14ac:dyDescent="0.25">
      <c r="A110" t="s">
        <v>278</v>
      </c>
    </row>
    <row r="111" spans="1:8" x14ac:dyDescent="0.25">
      <c r="F111" s="34"/>
    </row>
    <row r="112" spans="1:8" x14ac:dyDescent="0.25">
      <c r="F112" s="34"/>
    </row>
    <row r="113" spans="1:6" x14ac:dyDescent="0.25">
      <c r="A113" s="79"/>
      <c r="F113" s="14"/>
    </row>
    <row r="114" spans="1:6" x14ac:dyDescent="0.25">
      <c r="A114" s="10" t="s">
        <v>167</v>
      </c>
      <c r="F114" s="84"/>
    </row>
    <row r="115" spans="1:6" x14ac:dyDescent="0.25">
      <c r="A115" s="10" t="s">
        <v>53</v>
      </c>
      <c r="F115" s="84"/>
    </row>
    <row r="116" spans="1:6" x14ac:dyDescent="0.25">
      <c r="F116" s="34"/>
    </row>
    <row r="117" spans="1:6" x14ac:dyDescent="0.25">
      <c r="F117" s="84"/>
    </row>
    <row r="118" spans="1:6" x14ac:dyDescent="0.25">
      <c r="F118" s="84"/>
    </row>
    <row r="119" spans="1:6" x14ac:dyDescent="0.25">
      <c r="F119" s="84"/>
    </row>
    <row r="121" spans="1:6" x14ac:dyDescent="0.25">
      <c r="F121" s="34"/>
    </row>
    <row r="122" spans="1:6" x14ac:dyDescent="0.25">
      <c r="F122" s="90"/>
    </row>
    <row r="123" spans="1:6" x14ac:dyDescent="0.25">
      <c r="F123" s="14"/>
    </row>
    <row r="125" spans="1:6" x14ac:dyDescent="0.25">
      <c r="F125" s="14"/>
    </row>
    <row r="126" spans="1:6" x14ac:dyDescent="0.25">
      <c r="F126" s="84"/>
    </row>
    <row r="127" spans="1:6" x14ac:dyDescent="0.25">
      <c r="F127" s="84"/>
    </row>
    <row r="128" spans="1:6" x14ac:dyDescent="0.25">
      <c r="F128" s="84"/>
    </row>
    <row r="129" spans="6:6" x14ac:dyDescent="0.25">
      <c r="F129" s="84"/>
    </row>
  </sheetData>
  <mergeCells count="72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5:D35"/>
    <mergeCell ref="E35:F35"/>
    <mergeCell ref="C33:D33"/>
    <mergeCell ref="E33:F33"/>
    <mergeCell ref="D38:E38"/>
    <mergeCell ref="A86:F86"/>
    <mergeCell ref="A87:F87"/>
    <mergeCell ref="A91:F91"/>
    <mergeCell ref="A93:F93"/>
    <mergeCell ref="A63:F63"/>
    <mergeCell ref="A53:F53"/>
    <mergeCell ref="D39:E39"/>
    <mergeCell ref="A40:E40"/>
    <mergeCell ref="A41:E41"/>
    <mergeCell ref="A42:E42"/>
    <mergeCell ref="A43:E43"/>
    <mergeCell ref="A44:E44"/>
    <mergeCell ref="A45:E45"/>
    <mergeCell ref="A46:E46"/>
    <mergeCell ref="A47:E47"/>
    <mergeCell ref="A94:F94"/>
    <mergeCell ref="C34:D34"/>
    <mergeCell ref="E34:F34"/>
    <mergeCell ref="A106:F108"/>
    <mergeCell ref="A99:F99"/>
    <mergeCell ref="A100:E100"/>
    <mergeCell ref="A101:E101"/>
    <mergeCell ref="A102:E102"/>
    <mergeCell ref="A103:E103"/>
    <mergeCell ref="A104:E104"/>
    <mergeCell ref="A96:F96"/>
    <mergeCell ref="A55:F55"/>
    <mergeCell ref="A56:F56"/>
    <mergeCell ref="A58:F58"/>
    <mergeCell ref="A60:F60"/>
    <mergeCell ref="A62:F62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H234"/>
  <sheetViews>
    <sheetView topLeftCell="A72" zoomScale="120" zoomScaleNormal="120" zoomScaleSheetLayoutView="100" workbookViewId="0">
      <selection activeCell="C85" sqref="C85:C90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38" customWidth="1"/>
    <col min="6" max="6" width="8.140625" customWidth="1"/>
    <col min="7" max="7" width="17.85546875" customWidth="1"/>
    <col min="8" max="8" width="11.85546875" customWidth="1"/>
    <col min="248" max="248" width="25.85546875" customWidth="1"/>
    <col min="249" max="249" width="11.85546875" customWidth="1"/>
    <col min="250" max="250" width="32.42578125" customWidth="1"/>
    <col min="251" max="251" width="13.5703125" customWidth="1"/>
    <col min="252" max="252" width="12.7109375" customWidth="1"/>
    <col min="253" max="253" width="7.28515625" customWidth="1"/>
    <col min="254" max="254" width="23.5703125" customWidth="1"/>
    <col min="255" max="255" width="26" customWidth="1"/>
    <col min="504" max="504" width="25.85546875" customWidth="1"/>
    <col min="505" max="505" width="11.85546875" customWidth="1"/>
    <col min="506" max="506" width="32.42578125" customWidth="1"/>
    <col min="507" max="507" width="13.5703125" customWidth="1"/>
    <col min="508" max="508" width="12.7109375" customWidth="1"/>
    <col min="509" max="509" width="7.28515625" customWidth="1"/>
    <col min="510" max="510" width="23.5703125" customWidth="1"/>
    <col min="511" max="511" width="26" customWidth="1"/>
    <col min="760" max="760" width="25.85546875" customWidth="1"/>
    <col min="761" max="761" width="11.85546875" customWidth="1"/>
    <col min="762" max="762" width="32.42578125" customWidth="1"/>
    <col min="763" max="763" width="13.5703125" customWidth="1"/>
    <col min="764" max="764" width="12.7109375" customWidth="1"/>
    <col min="765" max="765" width="7.28515625" customWidth="1"/>
    <col min="766" max="766" width="23.5703125" customWidth="1"/>
    <col min="767" max="767" width="26" customWidth="1"/>
    <col min="1016" max="1016" width="25.85546875" customWidth="1"/>
    <col min="1017" max="1017" width="11.85546875" customWidth="1"/>
    <col min="1018" max="1018" width="32.42578125" customWidth="1"/>
    <col min="1019" max="1019" width="13.5703125" customWidth="1"/>
    <col min="1020" max="1020" width="12.7109375" customWidth="1"/>
    <col min="1021" max="1021" width="7.28515625" customWidth="1"/>
    <col min="1022" max="1022" width="23.5703125" customWidth="1"/>
    <col min="1023" max="1023" width="26" customWidth="1"/>
    <col min="1272" max="1272" width="25.85546875" customWidth="1"/>
    <col min="1273" max="1273" width="11.85546875" customWidth="1"/>
    <col min="1274" max="1274" width="32.42578125" customWidth="1"/>
    <col min="1275" max="1275" width="13.5703125" customWidth="1"/>
    <col min="1276" max="1276" width="12.7109375" customWidth="1"/>
    <col min="1277" max="1277" width="7.28515625" customWidth="1"/>
    <col min="1278" max="1278" width="23.5703125" customWidth="1"/>
    <col min="1279" max="1279" width="26" customWidth="1"/>
    <col min="1528" max="1528" width="25.85546875" customWidth="1"/>
    <col min="1529" max="1529" width="11.85546875" customWidth="1"/>
    <col min="1530" max="1530" width="32.42578125" customWidth="1"/>
    <col min="1531" max="1531" width="13.5703125" customWidth="1"/>
    <col min="1532" max="1532" width="12.7109375" customWidth="1"/>
    <col min="1533" max="1533" width="7.28515625" customWidth="1"/>
    <col min="1534" max="1534" width="23.5703125" customWidth="1"/>
    <col min="1535" max="1535" width="26" customWidth="1"/>
    <col min="1784" max="1784" width="25.85546875" customWidth="1"/>
    <col min="1785" max="1785" width="11.85546875" customWidth="1"/>
    <col min="1786" max="1786" width="32.42578125" customWidth="1"/>
    <col min="1787" max="1787" width="13.5703125" customWidth="1"/>
    <col min="1788" max="1788" width="12.7109375" customWidth="1"/>
    <col min="1789" max="1789" width="7.28515625" customWidth="1"/>
    <col min="1790" max="1790" width="23.5703125" customWidth="1"/>
    <col min="1791" max="1791" width="26" customWidth="1"/>
    <col min="2040" max="2040" width="25.85546875" customWidth="1"/>
    <col min="2041" max="2041" width="11.85546875" customWidth="1"/>
    <col min="2042" max="2042" width="32.42578125" customWidth="1"/>
    <col min="2043" max="2043" width="13.5703125" customWidth="1"/>
    <col min="2044" max="2044" width="12.7109375" customWidth="1"/>
    <col min="2045" max="2045" width="7.28515625" customWidth="1"/>
    <col min="2046" max="2046" width="23.5703125" customWidth="1"/>
    <col min="2047" max="2047" width="26" customWidth="1"/>
    <col min="2296" max="2296" width="25.85546875" customWidth="1"/>
    <col min="2297" max="2297" width="11.85546875" customWidth="1"/>
    <col min="2298" max="2298" width="32.42578125" customWidth="1"/>
    <col min="2299" max="2299" width="13.5703125" customWidth="1"/>
    <col min="2300" max="2300" width="12.7109375" customWidth="1"/>
    <col min="2301" max="2301" width="7.28515625" customWidth="1"/>
    <col min="2302" max="2302" width="23.5703125" customWidth="1"/>
    <col min="2303" max="2303" width="26" customWidth="1"/>
    <col min="2552" max="2552" width="25.85546875" customWidth="1"/>
    <col min="2553" max="2553" width="11.85546875" customWidth="1"/>
    <col min="2554" max="2554" width="32.42578125" customWidth="1"/>
    <col min="2555" max="2555" width="13.5703125" customWidth="1"/>
    <col min="2556" max="2556" width="12.7109375" customWidth="1"/>
    <col min="2557" max="2557" width="7.28515625" customWidth="1"/>
    <col min="2558" max="2558" width="23.5703125" customWidth="1"/>
    <col min="2559" max="2559" width="26" customWidth="1"/>
    <col min="2808" max="2808" width="25.85546875" customWidth="1"/>
    <col min="2809" max="2809" width="11.85546875" customWidth="1"/>
    <col min="2810" max="2810" width="32.42578125" customWidth="1"/>
    <col min="2811" max="2811" width="13.5703125" customWidth="1"/>
    <col min="2812" max="2812" width="12.7109375" customWidth="1"/>
    <col min="2813" max="2813" width="7.28515625" customWidth="1"/>
    <col min="2814" max="2814" width="23.5703125" customWidth="1"/>
    <col min="2815" max="2815" width="26" customWidth="1"/>
    <col min="3064" max="3064" width="25.85546875" customWidth="1"/>
    <col min="3065" max="3065" width="11.85546875" customWidth="1"/>
    <col min="3066" max="3066" width="32.42578125" customWidth="1"/>
    <col min="3067" max="3067" width="13.5703125" customWidth="1"/>
    <col min="3068" max="3068" width="12.7109375" customWidth="1"/>
    <col min="3069" max="3069" width="7.28515625" customWidth="1"/>
    <col min="3070" max="3070" width="23.5703125" customWidth="1"/>
    <col min="3071" max="3071" width="26" customWidth="1"/>
    <col min="3320" max="3320" width="25.85546875" customWidth="1"/>
    <col min="3321" max="3321" width="11.85546875" customWidth="1"/>
    <col min="3322" max="3322" width="32.42578125" customWidth="1"/>
    <col min="3323" max="3323" width="13.5703125" customWidth="1"/>
    <col min="3324" max="3324" width="12.7109375" customWidth="1"/>
    <col min="3325" max="3325" width="7.28515625" customWidth="1"/>
    <col min="3326" max="3326" width="23.5703125" customWidth="1"/>
    <col min="3327" max="3327" width="26" customWidth="1"/>
    <col min="3576" max="3576" width="25.85546875" customWidth="1"/>
    <col min="3577" max="3577" width="11.85546875" customWidth="1"/>
    <col min="3578" max="3578" width="32.42578125" customWidth="1"/>
    <col min="3579" max="3579" width="13.5703125" customWidth="1"/>
    <col min="3580" max="3580" width="12.7109375" customWidth="1"/>
    <col min="3581" max="3581" width="7.28515625" customWidth="1"/>
    <col min="3582" max="3582" width="23.5703125" customWidth="1"/>
    <col min="3583" max="3583" width="26" customWidth="1"/>
    <col min="3832" max="3832" width="25.85546875" customWidth="1"/>
    <col min="3833" max="3833" width="11.85546875" customWidth="1"/>
    <col min="3834" max="3834" width="32.42578125" customWidth="1"/>
    <col min="3835" max="3835" width="13.5703125" customWidth="1"/>
    <col min="3836" max="3836" width="12.7109375" customWidth="1"/>
    <col min="3837" max="3837" width="7.28515625" customWidth="1"/>
    <col min="3838" max="3838" width="23.5703125" customWidth="1"/>
    <col min="3839" max="3839" width="26" customWidth="1"/>
    <col min="4088" max="4088" width="25.85546875" customWidth="1"/>
    <col min="4089" max="4089" width="11.85546875" customWidth="1"/>
    <col min="4090" max="4090" width="32.42578125" customWidth="1"/>
    <col min="4091" max="4091" width="13.5703125" customWidth="1"/>
    <col min="4092" max="4092" width="12.7109375" customWidth="1"/>
    <col min="4093" max="4093" width="7.28515625" customWidth="1"/>
    <col min="4094" max="4094" width="23.5703125" customWidth="1"/>
    <col min="4095" max="4095" width="26" customWidth="1"/>
    <col min="4344" max="4344" width="25.85546875" customWidth="1"/>
    <col min="4345" max="4345" width="11.85546875" customWidth="1"/>
    <col min="4346" max="4346" width="32.42578125" customWidth="1"/>
    <col min="4347" max="4347" width="13.5703125" customWidth="1"/>
    <col min="4348" max="4348" width="12.7109375" customWidth="1"/>
    <col min="4349" max="4349" width="7.28515625" customWidth="1"/>
    <col min="4350" max="4350" width="23.5703125" customWidth="1"/>
    <col min="4351" max="4351" width="26" customWidth="1"/>
    <col min="4600" max="4600" width="25.85546875" customWidth="1"/>
    <col min="4601" max="4601" width="11.85546875" customWidth="1"/>
    <col min="4602" max="4602" width="32.42578125" customWidth="1"/>
    <col min="4603" max="4603" width="13.5703125" customWidth="1"/>
    <col min="4604" max="4604" width="12.7109375" customWidth="1"/>
    <col min="4605" max="4605" width="7.28515625" customWidth="1"/>
    <col min="4606" max="4606" width="23.5703125" customWidth="1"/>
    <col min="4607" max="4607" width="26" customWidth="1"/>
    <col min="4856" max="4856" width="25.85546875" customWidth="1"/>
    <col min="4857" max="4857" width="11.85546875" customWidth="1"/>
    <col min="4858" max="4858" width="32.42578125" customWidth="1"/>
    <col min="4859" max="4859" width="13.5703125" customWidth="1"/>
    <col min="4860" max="4860" width="12.7109375" customWidth="1"/>
    <col min="4861" max="4861" width="7.28515625" customWidth="1"/>
    <col min="4862" max="4862" width="23.5703125" customWidth="1"/>
    <col min="4863" max="4863" width="26" customWidth="1"/>
    <col min="5112" max="5112" width="25.85546875" customWidth="1"/>
    <col min="5113" max="5113" width="11.85546875" customWidth="1"/>
    <col min="5114" max="5114" width="32.42578125" customWidth="1"/>
    <col min="5115" max="5115" width="13.5703125" customWidth="1"/>
    <col min="5116" max="5116" width="12.7109375" customWidth="1"/>
    <col min="5117" max="5117" width="7.28515625" customWidth="1"/>
    <col min="5118" max="5118" width="23.5703125" customWidth="1"/>
    <col min="5119" max="5119" width="26" customWidth="1"/>
    <col min="5368" max="5368" width="25.85546875" customWidth="1"/>
    <col min="5369" max="5369" width="11.85546875" customWidth="1"/>
    <col min="5370" max="5370" width="32.42578125" customWidth="1"/>
    <col min="5371" max="5371" width="13.5703125" customWidth="1"/>
    <col min="5372" max="5372" width="12.7109375" customWidth="1"/>
    <col min="5373" max="5373" width="7.28515625" customWidth="1"/>
    <col min="5374" max="5374" width="23.5703125" customWidth="1"/>
    <col min="5375" max="5375" width="26" customWidth="1"/>
    <col min="5624" max="5624" width="25.85546875" customWidth="1"/>
    <col min="5625" max="5625" width="11.85546875" customWidth="1"/>
    <col min="5626" max="5626" width="32.42578125" customWidth="1"/>
    <col min="5627" max="5627" width="13.5703125" customWidth="1"/>
    <col min="5628" max="5628" width="12.7109375" customWidth="1"/>
    <col min="5629" max="5629" width="7.28515625" customWidth="1"/>
    <col min="5630" max="5630" width="23.5703125" customWidth="1"/>
    <col min="5631" max="5631" width="26" customWidth="1"/>
    <col min="5880" max="5880" width="25.85546875" customWidth="1"/>
    <col min="5881" max="5881" width="11.85546875" customWidth="1"/>
    <col min="5882" max="5882" width="32.42578125" customWidth="1"/>
    <col min="5883" max="5883" width="13.5703125" customWidth="1"/>
    <col min="5884" max="5884" width="12.7109375" customWidth="1"/>
    <col min="5885" max="5885" width="7.28515625" customWidth="1"/>
    <col min="5886" max="5886" width="23.5703125" customWidth="1"/>
    <col min="5887" max="5887" width="26" customWidth="1"/>
    <col min="6136" max="6136" width="25.85546875" customWidth="1"/>
    <col min="6137" max="6137" width="11.85546875" customWidth="1"/>
    <col min="6138" max="6138" width="32.42578125" customWidth="1"/>
    <col min="6139" max="6139" width="13.5703125" customWidth="1"/>
    <col min="6140" max="6140" width="12.7109375" customWidth="1"/>
    <col min="6141" max="6141" width="7.28515625" customWidth="1"/>
    <col min="6142" max="6142" width="23.5703125" customWidth="1"/>
    <col min="6143" max="6143" width="26" customWidth="1"/>
    <col min="6392" max="6392" width="25.85546875" customWidth="1"/>
    <col min="6393" max="6393" width="11.85546875" customWidth="1"/>
    <col min="6394" max="6394" width="32.42578125" customWidth="1"/>
    <col min="6395" max="6395" width="13.5703125" customWidth="1"/>
    <col min="6396" max="6396" width="12.7109375" customWidth="1"/>
    <col min="6397" max="6397" width="7.28515625" customWidth="1"/>
    <col min="6398" max="6398" width="23.5703125" customWidth="1"/>
    <col min="6399" max="6399" width="26" customWidth="1"/>
    <col min="6648" max="6648" width="25.85546875" customWidth="1"/>
    <col min="6649" max="6649" width="11.85546875" customWidth="1"/>
    <col min="6650" max="6650" width="32.42578125" customWidth="1"/>
    <col min="6651" max="6651" width="13.5703125" customWidth="1"/>
    <col min="6652" max="6652" width="12.7109375" customWidth="1"/>
    <col min="6653" max="6653" width="7.28515625" customWidth="1"/>
    <col min="6654" max="6654" width="23.5703125" customWidth="1"/>
    <col min="6655" max="6655" width="26" customWidth="1"/>
    <col min="6904" max="6904" width="25.85546875" customWidth="1"/>
    <col min="6905" max="6905" width="11.85546875" customWidth="1"/>
    <col min="6906" max="6906" width="32.42578125" customWidth="1"/>
    <col min="6907" max="6907" width="13.5703125" customWidth="1"/>
    <col min="6908" max="6908" width="12.7109375" customWidth="1"/>
    <col min="6909" max="6909" width="7.28515625" customWidth="1"/>
    <col min="6910" max="6910" width="23.5703125" customWidth="1"/>
    <col min="6911" max="6911" width="26" customWidth="1"/>
    <col min="7160" max="7160" width="25.85546875" customWidth="1"/>
    <col min="7161" max="7161" width="11.85546875" customWidth="1"/>
    <col min="7162" max="7162" width="32.42578125" customWidth="1"/>
    <col min="7163" max="7163" width="13.5703125" customWidth="1"/>
    <col min="7164" max="7164" width="12.7109375" customWidth="1"/>
    <col min="7165" max="7165" width="7.28515625" customWidth="1"/>
    <col min="7166" max="7166" width="23.5703125" customWidth="1"/>
    <col min="7167" max="7167" width="26" customWidth="1"/>
    <col min="7416" max="7416" width="25.85546875" customWidth="1"/>
    <col min="7417" max="7417" width="11.85546875" customWidth="1"/>
    <col min="7418" max="7418" width="32.42578125" customWidth="1"/>
    <col min="7419" max="7419" width="13.5703125" customWidth="1"/>
    <col min="7420" max="7420" width="12.7109375" customWidth="1"/>
    <col min="7421" max="7421" width="7.28515625" customWidth="1"/>
    <col min="7422" max="7422" width="23.5703125" customWidth="1"/>
    <col min="7423" max="7423" width="26" customWidth="1"/>
    <col min="7672" max="7672" width="25.85546875" customWidth="1"/>
    <col min="7673" max="7673" width="11.85546875" customWidth="1"/>
    <col min="7674" max="7674" width="32.42578125" customWidth="1"/>
    <col min="7675" max="7675" width="13.5703125" customWidth="1"/>
    <col min="7676" max="7676" width="12.7109375" customWidth="1"/>
    <col min="7677" max="7677" width="7.28515625" customWidth="1"/>
    <col min="7678" max="7678" width="23.5703125" customWidth="1"/>
    <col min="7679" max="7679" width="26" customWidth="1"/>
    <col min="7928" max="7928" width="25.85546875" customWidth="1"/>
    <col min="7929" max="7929" width="11.85546875" customWidth="1"/>
    <col min="7930" max="7930" width="32.42578125" customWidth="1"/>
    <col min="7931" max="7931" width="13.5703125" customWidth="1"/>
    <col min="7932" max="7932" width="12.7109375" customWidth="1"/>
    <col min="7933" max="7933" width="7.28515625" customWidth="1"/>
    <col min="7934" max="7934" width="23.5703125" customWidth="1"/>
    <col min="7935" max="7935" width="26" customWidth="1"/>
    <col min="8184" max="8184" width="25.85546875" customWidth="1"/>
    <col min="8185" max="8185" width="11.85546875" customWidth="1"/>
    <col min="8186" max="8186" width="32.42578125" customWidth="1"/>
    <col min="8187" max="8187" width="13.5703125" customWidth="1"/>
    <col min="8188" max="8188" width="12.7109375" customWidth="1"/>
    <col min="8189" max="8189" width="7.28515625" customWidth="1"/>
    <col min="8190" max="8190" width="23.5703125" customWidth="1"/>
    <col min="8191" max="8191" width="26" customWidth="1"/>
    <col min="8440" max="8440" width="25.85546875" customWidth="1"/>
    <col min="8441" max="8441" width="11.85546875" customWidth="1"/>
    <col min="8442" max="8442" width="32.42578125" customWidth="1"/>
    <col min="8443" max="8443" width="13.5703125" customWidth="1"/>
    <col min="8444" max="8444" width="12.7109375" customWidth="1"/>
    <col min="8445" max="8445" width="7.28515625" customWidth="1"/>
    <col min="8446" max="8446" width="23.5703125" customWidth="1"/>
    <col min="8447" max="8447" width="26" customWidth="1"/>
    <col min="8696" max="8696" width="25.85546875" customWidth="1"/>
    <col min="8697" max="8697" width="11.85546875" customWidth="1"/>
    <col min="8698" max="8698" width="32.42578125" customWidth="1"/>
    <col min="8699" max="8699" width="13.5703125" customWidth="1"/>
    <col min="8700" max="8700" width="12.7109375" customWidth="1"/>
    <col min="8701" max="8701" width="7.28515625" customWidth="1"/>
    <col min="8702" max="8702" width="23.5703125" customWidth="1"/>
    <col min="8703" max="8703" width="26" customWidth="1"/>
    <col min="8952" max="8952" width="25.85546875" customWidth="1"/>
    <col min="8953" max="8953" width="11.85546875" customWidth="1"/>
    <col min="8954" max="8954" width="32.42578125" customWidth="1"/>
    <col min="8955" max="8955" width="13.5703125" customWidth="1"/>
    <col min="8956" max="8956" width="12.7109375" customWidth="1"/>
    <col min="8957" max="8957" width="7.28515625" customWidth="1"/>
    <col min="8958" max="8958" width="23.5703125" customWidth="1"/>
    <col min="8959" max="8959" width="26" customWidth="1"/>
    <col min="9208" max="9208" width="25.85546875" customWidth="1"/>
    <col min="9209" max="9209" width="11.85546875" customWidth="1"/>
    <col min="9210" max="9210" width="32.42578125" customWidth="1"/>
    <col min="9211" max="9211" width="13.5703125" customWidth="1"/>
    <col min="9212" max="9212" width="12.7109375" customWidth="1"/>
    <col min="9213" max="9213" width="7.28515625" customWidth="1"/>
    <col min="9214" max="9214" width="23.5703125" customWidth="1"/>
    <col min="9215" max="9215" width="26" customWidth="1"/>
    <col min="9464" max="9464" width="25.85546875" customWidth="1"/>
    <col min="9465" max="9465" width="11.85546875" customWidth="1"/>
    <col min="9466" max="9466" width="32.42578125" customWidth="1"/>
    <col min="9467" max="9467" width="13.5703125" customWidth="1"/>
    <col min="9468" max="9468" width="12.7109375" customWidth="1"/>
    <col min="9469" max="9469" width="7.28515625" customWidth="1"/>
    <col min="9470" max="9470" width="23.5703125" customWidth="1"/>
    <col min="9471" max="9471" width="26" customWidth="1"/>
    <col min="9720" max="9720" width="25.85546875" customWidth="1"/>
    <col min="9721" max="9721" width="11.85546875" customWidth="1"/>
    <col min="9722" max="9722" width="32.42578125" customWidth="1"/>
    <col min="9723" max="9723" width="13.5703125" customWidth="1"/>
    <col min="9724" max="9724" width="12.7109375" customWidth="1"/>
    <col min="9725" max="9725" width="7.28515625" customWidth="1"/>
    <col min="9726" max="9726" width="23.5703125" customWidth="1"/>
    <col min="9727" max="9727" width="26" customWidth="1"/>
    <col min="9976" max="9976" width="25.85546875" customWidth="1"/>
    <col min="9977" max="9977" width="11.85546875" customWidth="1"/>
    <col min="9978" max="9978" width="32.42578125" customWidth="1"/>
    <col min="9979" max="9979" width="13.5703125" customWidth="1"/>
    <col min="9980" max="9980" width="12.7109375" customWidth="1"/>
    <col min="9981" max="9981" width="7.28515625" customWidth="1"/>
    <col min="9982" max="9982" width="23.5703125" customWidth="1"/>
    <col min="9983" max="9983" width="26" customWidth="1"/>
    <col min="10232" max="10232" width="25.85546875" customWidth="1"/>
    <col min="10233" max="10233" width="11.85546875" customWidth="1"/>
    <col min="10234" max="10234" width="32.42578125" customWidth="1"/>
    <col min="10235" max="10235" width="13.5703125" customWidth="1"/>
    <col min="10236" max="10236" width="12.7109375" customWidth="1"/>
    <col min="10237" max="10237" width="7.28515625" customWidth="1"/>
    <col min="10238" max="10238" width="23.5703125" customWidth="1"/>
    <col min="10239" max="10239" width="26" customWidth="1"/>
    <col min="10488" max="10488" width="25.85546875" customWidth="1"/>
    <col min="10489" max="10489" width="11.85546875" customWidth="1"/>
    <col min="10490" max="10490" width="32.42578125" customWidth="1"/>
    <col min="10491" max="10491" width="13.5703125" customWidth="1"/>
    <col min="10492" max="10492" width="12.7109375" customWidth="1"/>
    <col min="10493" max="10493" width="7.28515625" customWidth="1"/>
    <col min="10494" max="10494" width="23.5703125" customWidth="1"/>
    <col min="10495" max="10495" width="26" customWidth="1"/>
    <col min="10744" max="10744" width="25.85546875" customWidth="1"/>
    <col min="10745" max="10745" width="11.85546875" customWidth="1"/>
    <col min="10746" max="10746" width="32.42578125" customWidth="1"/>
    <col min="10747" max="10747" width="13.5703125" customWidth="1"/>
    <col min="10748" max="10748" width="12.7109375" customWidth="1"/>
    <col min="10749" max="10749" width="7.28515625" customWidth="1"/>
    <col min="10750" max="10750" width="23.5703125" customWidth="1"/>
    <col min="10751" max="10751" width="26" customWidth="1"/>
    <col min="11000" max="11000" width="25.85546875" customWidth="1"/>
    <col min="11001" max="11001" width="11.85546875" customWidth="1"/>
    <col min="11002" max="11002" width="32.42578125" customWidth="1"/>
    <col min="11003" max="11003" width="13.5703125" customWidth="1"/>
    <col min="11004" max="11004" width="12.7109375" customWidth="1"/>
    <col min="11005" max="11005" width="7.28515625" customWidth="1"/>
    <col min="11006" max="11006" width="23.5703125" customWidth="1"/>
    <col min="11007" max="11007" width="26" customWidth="1"/>
    <col min="11256" max="11256" width="25.85546875" customWidth="1"/>
    <col min="11257" max="11257" width="11.85546875" customWidth="1"/>
    <col min="11258" max="11258" width="32.42578125" customWidth="1"/>
    <col min="11259" max="11259" width="13.5703125" customWidth="1"/>
    <col min="11260" max="11260" width="12.7109375" customWidth="1"/>
    <col min="11261" max="11261" width="7.28515625" customWidth="1"/>
    <col min="11262" max="11262" width="23.5703125" customWidth="1"/>
    <col min="11263" max="11263" width="26" customWidth="1"/>
    <col min="11512" max="11512" width="25.85546875" customWidth="1"/>
    <col min="11513" max="11513" width="11.85546875" customWidth="1"/>
    <col min="11514" max="11514" width="32.42578125" customWidth="1"/>
    <col min="11515" max="11515" width="13.5703125" customWidth="1"/>
    <col min="11516" max="11516" width="12.7109375" customWidth="1"/>
    <col min="11517" max="11517" width="7.28515625" customWidth="1"/>
    <col min="11518" max="11518" width="23.5703125" customWidth="1"/>
    <col min="11519" max="11519" width="26" customWidth="1"/>
    <col min="11768" max="11768" width="25.85546875" customWidth="1"/>
    <col min="11769" max="11769" width="11.85546875" customWidth="1"/>
    <col min="11770" max="11770" width="32.42578125" customWidth="1"/>
    <col min="11771" max="11771" width="13.5703125" customWidth="1"/>
    <col min="11772" max="11772" width="12.7109375" customWidth="1"/>
    <col min="11773" max="11773" width="7.28515625" customWidth="1"/>
    <col min="11774" max="11774" width="23.5703125" customWidth="1"/>
    <col min="11775" max="11775" width="26" customWidth="1"/>
    <col min="12024" max="12024" width="25.85546875" customWidth="1"/>
    <col min="12025" max="12025" width="11.85546875" customWidth="1"/>
    <col min="12026" max="12026" width="32.42578125" customWidth="1"/>
    <col min="12027" max="12027" width="13.5703125" customWidth="1"/>
    <col min="12028" max="12028" width="12.7109375" customWidth="1"/>
    <col min="12029" max="12029" width="7.28515625" customWidth="1"/>
    <col min="12030" max="12030" width="23.5703125" customWidth="1"/>
    <col min="12031" max="12031" width="26" customWidth="1"/>
    <col min="12280" max="12280" width="25.85546875" customWidth="1"/>
    <col min="12281" max="12281" width="11.85546875" customWidth="1"/>
    <col min="12282" max="12282" width="32.42578125" customWidth="1"/>
    <col min="12283" max="12283" width="13.5703125" customWidth="1"/>
    <col min="12284" max="12284" width="12.7109375" customWidth="1"/>
    <col min="12285" max="12285" width="7.28515625" customWidth="1"/>
    <col min="12286" max="12286" width="23.5703125" customWidth="1"/>
    <col min="12287" max="12287" width="26" customWidth="1"/>
    <col min="12536" max="12536" width="25.85546875" customWidth="1"/>
    <col min="12537" max="12537" width="11.85546875" customWidth="1"/>
    <col min="12538" max="12538" width="32.42578125" customWidth="1"/>
    <col min="12539" max="12539" width="13.5703125" customWidth="1"/>
    <col min="12540" max="12540" width="12.7109375" customWidth="1"/>
    <col min="12541" max="12541" width="7.28515625" customWidth="1"/>
    <col min="12542" max="12542" width="23.5703125" customWidth="1"/>
    <col min="12543" max="12543" width="26" customWidth="1"/>
    <col min="12792" max="12792" width="25.85546875" customWidth="1"/>
    <col min="12793" max="12793" width="11.85546875" customWidth="1"/>
    <col min="12794" max="12794" width="32.42578125" customWidth="1"/>
    <col min="12795" max="12795" width="13.5703125" customWidth="1"/>
    <col min="12796" max="12796" width="12.7109375" customWidth="1"/>
    <col min="12797" max="12797" width="7.28515625" customWidth="1"/>
    <col min="12798" max="12798" width="23.5703125" customWidth="1"/>
    <col min="12799" max="12799" width="26" customWidth="1"/>
    <col min="13048" max="13048" width="25.85546875" customWidth="1"/>
    <col min="13049" max="13049" width="11.85546875" customWidth="1"/>
    <col min="13050" max="13050" width="32.42578125" customWidth="1"/>
    <col min="13051" max="13051" width="13.5703125" customWidth="1"/>
    <col min="13052" max="13052" width="12.7109375" customWidth="1"/>
    <col min="13053" max="13053" width="7.28515625" customWidth="1"/>
    <col min="13054" max="13054" width="23.5703125" customWidth="1"/>
    <col min="13055" max="13055" width="26" customWidth="1"/>
    <col min="13304" max="13304" width="25.85546875" customWidth="1"/>
    <col min="13305" max="13305" width="11.85546875" customWidth="1"/>
    <col min="13306" max="13306" width="32.42578125" customWidth="1"/>
    <col min="13307" max="13307" width="13.5703125" customWidth="1"/>
    <col min="13308" max="13308" width="12.7109375" customWidth="1"/>
    <col min="13309" max="13309" width="7.28515625" customWidth="1"/>
    <col min="13310" max="13310" width="23.5703125" customWidth="1"/>
    <col min="13311" max="13311" width="26" customWidth="1"/>
    <col min="13560" max="13560" width="25.85546875" customWidth="1"/>
    <col min="13561" max="13561" width="11.85546875" customWidth="1"/>
    <col min="13562" max="13562" width="32.42578125" customWidth="1"/>
    <col min="13563" max="13563" width="13.5703125" customWidth="1"/>
    <col min="13564" max="13564" width="12.7109375" customWidth="1"/>
    <col min="13565" max="13565" width="7.28515625" customWidth="1"/>
    <col min="13566" max="13566" width="23.5703125" customWidth="1"/>
    <col min="13567" max="13567" width="26" customWidth="1"/>
    <col min="13816" max="13816" width="25.85546875" customWidth="1"/>
    <col min="13817" max="13817" width="11.85546875" customWidth="1"/>
    <col min="13818" max="13818" width="32.42578125" customWidth="1"/>
    <col min="13819" max="13819" width="13.5703125" customWidth="1"/>
    <col min="13820" max="13820" width="12.7109375" customWidth="1"/>
    <col min="13821" max="13821" width="7.28515625" customWidth="1"/>
    <col min="13822" max="13822" width="23.5703125" customWidth="1"/>
    <col min="13823" max="13823" width="26" customWidth="1"/>
    <col min="14072" max="14072" width="25.85546875" customWidth="1"/>
    <col min="14073" max="14073" width="11.85546875" customWidth="1"/>
    <col min="14074" max="14074" width="32.42578125" customWidth="1"/>
    <col min="14075" max="14075" width="13.5703125" customWidth="1"/>
    <col min="14076" max="14076" width="12.7109375" customWidth="1"/>
    <col min="14077" max="14077" width="7.28515625" customWidth="1"/>
    <col min="14078" max="14078" width="23.5703125" customWidth="1"/>
    <col min="14079" max="14079" width="26" customWidth="1"/>
    <col min="14328" max="14328" width="25.85546875" customWidth="1"/>
    <col min="14329" max="14329" width="11.85546875" customWidth="1"/>
    <col min="14330" max="14330" width="32.42578125" customWidth="1"/>
    <col min="14331" max="14331" width="13.5703125" customWidth="1"/>
    <col min="14332" max="14332" width="12.7109375" customWidth="1"/>
    <col min="14333" max="14333" width="7.28515625" customWidth="1"/>
    <col min="14334" max="14334" width="23.5703125" customWidth="1"/>
    <col min="14335" max="14335" width="26" customWidth="1"/>
    <col min="14584" max="14584" width="25.85546875" customWidth="1"/>
    <col min="14585" max="14585" width="11.85546875" customWidth="1"/>
    <col min="14586" max="14586" width="32.42578125" customWidth="1"/>
    <col min="14587" max="14587" width="13.5703125" customWidth="1"/>
    <col min="14588" max="14588" width="12.7109375" customWidth="1"/>
    <col min="14589" max="14589" width="7.28515625" customWidth="1"/>
    <col min="14590" max="14590" width="23.5703125" customWidth="1"/>
    <col min="14591" max="14591" width="26" customWidth="1"/>
    <col min="14840" max="14840" width="25.85546875" customWidth="1"/>
    <col min="14841" max="14841" width="11.85546875" customWidth="1"/>
    <col min="14842" max="14842" width="32.42578125" customWidth="1"/>
    <col min="14843" max="14843" width="13.5703125" customWidth="1"/>
    <col min="14844" max="14844" width="12.7109375" customWidth="1"/>
    <col min="14845" max="14845" width="7.28515625" customWidth="1"/>
    <col min="14846" max="14846" width="23.5703125" customWidth="1"/>
    <col min="14847" max="14847" width="26" customWidth="1"/>
    <col min="15096" max="15096" width="25.85546875" customWidth="1"/>
    <col min="15097" max="15097" width="11.85546875" customWidth="1"/>
    <col min="15098" max="15098" width="32.42578125" customWidth="1"/>
    <col min="15099" max="15099" width="13.5703125" customWidth="1"/>
    <col min="15100" max="15100" width="12.7109375" customWidth="1"/>
    <col min="15101" max="15101" width="7.28515625" customWidth="1"/>
    <col min="15102" max="15102" width="23.5703125" customWidth="1"/>
    <col min="15103" max="15103" width="26" customWidth="1"/>
    <col min="15352" max="15352" width="25.85546875" customWidth="1"/>
    <col min="15353" max="15353" width="11.85546875" customWidth="1"/>
    <col min="15354" max="15354" width="32.42578125" customWidth="1"/>
    <col min="15355" max="15355" width="13.5703125" customWidth="1"/>
    <col min="15356" max="15356" width="12.7109375" customWidth="1"/>
    <col min="15357" max="15357" width="7.28515625" customWidth="1"/>
    <col min="15358" max="15358" width="23.5703125" customWidth="1"/>
    <col min="15359" max="15359" width="26" customWidth="1"/>
    <col min="15608" max="15608" width="25.85546875" customWidth="1"/>
    <col min="15609" max="15609" width="11.85546875" customWidth="1"/>
    <col min="15610" max="15610" width="32.42578125" customWidth="1"/>
    <col min="15611" max="15611" width="13.5703125" customWidth="1"/>
    <col min="15612" max="15612" width="12.7109375" customWidth="1"/>
    <col min="15613" max="15613" width="7.28515625" customWidth="1"/>
    <col min="15614" max="15614" width="23.5703125" customWidth="1"/>
    <col min="15615" max="15615" width="26" customWidth="1"/>
    <col min="15864" max="15864" width="25.85546875" customWidth="1"/>
    <col min="15865" max="15865" width="11.85546875" customWidth="1"/>
    <col min="15866" max="15866" width="32.42578125" customWidth="1"/>
    <col min="15867" max="15867" width="13.5703125" customWidth="1"/>
    <col min="15868" max="15868" width="12.7109375" customWidth="1"/>
    <col min="15869" max="15869" width="7.28515625" customWidth="1"/>
    <col min="15870" max="15870" width="23.5703125" customWidth="1"/>
    <col min="15871" max="15871" width="26" customWidth="1"/>
    <col min="16120" max="16120" width="25.85546875" customWidth="1"/>
    <col min="16121" max="16121" width="11.85546875" customWidth="1"/>
    <col min="16122" max="16122" width="32.42578125" customWidth="1"/>
    <col min="16123" max="16123" width="13.5703125" customWidth="1"/>
    <col min="16124" max="16124" width="12.7109375" customWidth="1"/>
    <col min="16125" max="16125" width="7.28515625" customWidth="1"/>
    <col min="16126" max="16126" width="23.5703125" customWidth="1"/>
    <col min="16127" max="16127" width="26" customWidth="1"/>
  </cols>
  <sheetData>
    <row r="1" spans="1:7" ht="27" customHeight="1" x14ac:dyDescent="0.25">
      <c r="A1" s="31"/>
      <c r="B1" s="22" t="s">
        <v>68</v>
      </c>
      <c r="C1" s="22" t="s">
        <v>69</v>
      </c>
      <c r="D1" s="22"/>
      <c r="E1" s="23" t="s">
        <v>70</v>
      </c>
      <c r="F1" s="35" t="s">
        <v>71</v>
      </c>
      <c r="G1" s="36"/>
    </row>
    <row r="2" spans="1:7" ht="24.75" customHeight="1" x14ac:dyDescent="0.25">
      <c r="A2" s="52" t="s">
        <v>73</v>
      </c>
      <c r="B2" s="28">
        <v>634</v>
      </c>
      <c r="C2" s="27" t="s">
        <v>105</v>
      </c>
      <c r="D2" s="57" t="s">
        <v>116</v>
      </c>
      <c r="E2" s="64">
        <v>23016.04</v>
      </c>
      <c r="F2" s="49">
        <v>39114</v>
      </c>
      <c r="G2" s="37" t="s">
        <v>89</v>
      </c>
    </row>
    <row r="3" spans="1:7" ht="24.75" customHeight="1" x14ac:dyDescent="0.25">
      <c r="A3" s="52" t="s">
        <v>73</v>
      </c>
      <c r="B3" s="28" t="s">
        <v>72</v>
      </c>
      <c r="C3" s="51" t="s">
        <v>149</v>
      </c>
      <c r="D3" s="57" t="s">
        <v>63</v>
      </c>
      <c r="E3" s="64">
        <v>433.82</v>
      </c>
      <c r="F3" s="49">
        <v>391834</v>
      </c>
      <c r="G3" s="37" t="s">
        <v>89</v>
      </c>
    </row>
    <row r="4" spans="1:7" ht="24.75" customHeight="1" x14ac:dyDescent="0.25">
      <c r="A4" s="52" t="s">
        <v>73</v>
      </c>
      <c r="B4" s="28" t="s">
        <v>72</v>
      </c>
      <c r="C4" s="51" t="s">
        <v>149</v>
      </c>
      <c r="D4" s="57" t="s">
        <v>63</v>
      </c>
      <c r="E4" s="64">
        <v>1344.84</v>
      </c>
      <c r="F4" s="49">
        <v>391835</v>
      </c>
      <c r="G4" s="37" t="s">
        <v>89</v>
      </c>
    </row>
    <row r="5" spans="1:7" ht="24.75" customHeight="1" x14ac:dyDescent="0.25">
      <c r="A5" s="52" t="s">
        <v>73</v>
      </c>
      <c r="B5" s="28">
        <v>641</v>
      </c>
      <c r="C5" s="27" t="s">
        <v>105</v>
      </c>
      <c r="D5" s="57" t="s">
        <v>116</v>
      </c>
      <c r="E5" s="64">
        <v>988.07</v>
      </c>
      <c r="F5" s="49">
        <v>3911277</v>
      </c>
      <c r="G5" s="37" t="s">
        <v>89</v>
      </c>
    </row>
    <row r="6" spans="1:7" ht="23.25" customHeight="1" x14ac:dyDescent="0.25">
      <c r="A6" s="52" t="s">
        <v>73</v>
      </c>
      <c r="B6" s="28">
        <v>111</v>
      </c>
      <c r="C6" s="51" t="s">
        <v>158</v>
      </c>
      <c r="D6" s="57" t="s">
        <v>159</v>
      </c>
      <c r="E6" s="64">
        <v>21039.91</v>
      </c>
      <c r="F6" s="49">
        <v>39114</v>
      </c>
      <c r="G6" s="37" t="s">
        <v>89</v>
      </c>
    </row>
    <row r="7" spans="1:7" ht="23.25" customHeight="1" x14ac:dyDescent="0.25">
      <c r="A7" s="52" t="s">
        <v>73</v>
      </c>
      <c r="B7" s="28" t="s">
        <v>72</v>
      </c>
      <c r="C7" s="51" t="s">
        <v>149</v>
      </c>
      <c r="D7" s="57" t="s">
        <v>63</v>
      </c>
      <c r="E7" s="64">
        <v>360.43</v>
      </c>
      <c r="F7" s="49">
        <v>391834</v>
      </c>
      <c r="G7" s="37" t="s">
        <v>89</v>
      </c>
    </row>
    <row r="8" spans="1:7" ht="23.25" customHeight="1" x14ac:dyDescent="0.25">
      <c r="A8" s="52" t="s">
        <v>73</v>
      </c>
      <c r="B8" s="28" t="s">
        <v>72</v>
      </c>
      <c r="C8" s="51" t="s">
        <v>149</v>
      </c>
      <c r="D8" s="57" t="s">
        <v>63</v>
      </c>
      <c r="E8" s="64">
        <v>1117.3499999999999</v>
      </c>
      <c r="F8" s="49">
        <v>391835</v>
      </c>
      <c r="G8" s="37" t="s">
        <v>89</v>
      </c>
    </row>
    <row r="9" spans="1:7" ht="23.25" customHeight="1" x14ac:dyDescent="0.25">
      <c r="A9" s="52" t="s">
        <v>79</v>
      </c>
      <c r="B9" s="28">
        <v>5</v>
      </c>
      <c r="C9" s="27" t="s">
        <v>216</v>
      </c>
      <c r="D9" s="57" t="s">
        <v>215</v>
      </c>
      <c r="E9" s="65">
        <v>14916.18</v>
      </c>
      <c r="F9" s="49">
        <v>39114</v>
      </c>
      <c r="G9" s="37" t="s">
        <v>89</v>
      </c>
    </row>
    <row r="10" spans="1:7" ht="23.25" customHeight="1" x14ac:dyDescent="0.25">
      <c r="A10" s="52" t="s">
        <v>79</v>
      </c>
      <c r="B10" s="28">
        <v>7</v>
      </c>
      <c r="C10" s="27" t="s">
        <v>216</v>
      </c>
      <c r="D10" s="57" t="s">
        <v>215</v>
      </c>
      <c r="E10" s="65">
        <v>2632.49</v>
      </c>
      <c r="F10" s="49">
        <v>39114</v>
      </c>
      <c r="G10" s="37" t="s">
        <v>89</v>
      </c>
    </row>
    <row r="11" spans="1:7" ht="23.25" customHeight="1" x14ac:dyDescent="0.25">
      <c r="A11" s="52" t="s">
        <v>80</v>
      </c>
      <c r="B11" s="28">
        <v>5440</v>
      </c>
      <c r="C11" s="51" t="s">
        <v>81</v>
      </c>
      <c r="D11" s="58" t="s">
        <v>117</v>
      </c>
      <c r="E11" s="65">
        <v>10461.09</v>
      </c>
      <c r="F11" s="49">
        <v>39114</v>
      </c>
      <c r="G11" s="37" t="s">
        <v>89</v>
      </c>
    </row>
    <row r="12" spans="1:7" ht="23.25" customHeight="1" x14ac:dyDescent="0.25">
      <c r="A12" s="52" t="s">
        <v>80</v>
      </c>
      <c r="B12" s="28" t="s">
        <v>72</v>
      </c>
      <c r="C12" s="51" t="s">
        <v>149</v>
      </c>
      <c r="D12" s="57" t="s">
        <v>63</v>
      </c>
      <c r="E12" s="65">
        <v>167.2</v>
      </c>
      <c r="F12" s="49">
        <v>391834</v>
      </c>
      <c r="G12" s="37" t="s">
        <v>89</v>
      </c>
    </row>
    <row r="13" spans="1:7" ht="23.25" customHeight="1" x14ac:dyDescent="0.25">
      <c r="A13" s="52" t="s">
        <v>80</v>
      </c>
      <c r="B13" s="28" t="s">
        <v>72</v>
      </c>
      <c r="C13" s="51" t="s">
        <v>149</v>
      </c>
      <c r="D13" s="57" t="s">
        <v>63</v>
      </c>
      <c r="E13" s="65">
        <v>518.32000000000005</v>
      </c>
      <c r="F13" s="49">
        <v>391835</v>
      </c>
      <c r="G13" s="37" t="s">
        <v>89</v>
      </c>
    </row>
    <row r="14" spans="1:7" ht="23.25" customHeight="1" x14ac:dyDescent="0.25">
      <c r="A14" s="52" t="s">
        <v>80</v>
      </c>
      <c r="B14" s="28">
        <v>5441</v>
      </c>
      <c r="C14" s="51" t="s">
        <v>81</v>
      </c>
      <c r="D14" s="58" t="s">
        <v>117</v>
      </c>
      <c r="E14" s="65">
        <v>147.87</v>
      </c>
      <c r="F14" s="49">
        <v>39114</v>
      </c>
      <c r="G14" s="37" t="s">
        <v>89</v>
      </c>
    </row>
    <row r="15" spans="1:7" ht="23.25" customHeight="1" x14ac:dyDescent="0.25">
      <c r="A15" s="52" t="s">
        <v>80</v>
      </c>
      <c r="B15" s="28" t="s">
        <v>72</v>
      </c>
      <c r="C15" s="51" t="s">
        <v>149</v>
      </c>
      <c r="D15" s="57" t="s">
        <v>63</v>
      </c>
      <c r="E15" s="65">
        <v>14.18</v>
      </c>
      <c r="F15" s="49">
        <v>391834</v>
      </c>
      <c r="G15" s="37" t="s">
        <v>89</v>
      </c>
    </row>
    <row r="16" spans="1:7" ht="23.25" customHeight="1" x14ac:dyDescent="0.25">
      <c r="A16" s="52" t="s">
        <v>80</v>
      </c>
      <c r="B16" s="28" t="s">
        <v>72</v>
      </c>
      <c r="C16" s="51" t="s">
        <v>149</v>
      </c>
      <c r="D16" s="57" t="s">
        <v>63</v>
      </c>
      <c r="E16" s="65">
        <v>43.95</v>
      </c>
      <c r="F16" s="49">
        <v>391835</v>
      </c>
      <c r="G16" s="37" t="s">
        <v>89</v>
      </c>
    </row>
    <row r="17" spans="1:8" ht="23.25" customHeight="1" x14ac:dyDescent="0.25">
      <c r="A17" s="29" t="s">
        <v>82</v>
      </c>
      <c r="B17" s="28">
        <v>101</v>
      </c>
      <c r="C17" s="51" t="s">
        <v>106</v>
      </c>
      <c r="D17" s="58" t="s">
        <v>118</v>
      </c>
      <c r="E17" s="65">
        <v>9297.39</v>
      </c>
      <c r="F17" s="49">
        <v>670995</v>
      </c>
      <c r="G17" s="37" t="s">
        <v>89</v>
      </c>
    </row>
    <row r="18" spans="1:8" ht="23.25" customHeight="1" x14ac:dyDescent="0.25">
      <c r="A18" s="29" t="s">
        <v>82</v>
      </c>
      <c r="B18" s="28" t="s">
        <v>72</v>
      </c>
      <c r="C18" s="51" t="s">
        <v>149</v>
      </c>
      <c r="D18" s="57" t="s">
        <v>63</v>
      </c>
      <c r="E18" s="65">
        <v>148.6</v>
      </c>
      <c r="F18" s="49">
        <v>391834</v>
      </c>
      <c r="G18" s="37" t="s">
        <v>89</v>
      </c>
    </row>
    <row r="19" spans="1:8" ht="23.25" customHeight="1" x14ac:dyDescent="0.25">
      <c r="A19" s="29" t="s">
        <v>82</v>
      </c>
      <c r="B19" s="28" t="s">
        <v>72</v>
      </c>
      <c r="C19" s="51" t="s">
        <v>149</v>
      </c>
      <c r="D19" s="57" t="s">
        <v>63</v>
      </c>
      <c r="E19" s="65">
        <v>460.66</v>
      </c>
      <c r="F19" s="49">
        <v>391835</v>
      </c>
      <c r="G19" s="37" t="s">
        <v>89</v>
      </c>
    </row>
    <row r="20" spans="1:8" ht="23.25" customHeight="1" x14ac:dyDescent="0.25">
      <c r="A20" s="29" t="s">
        <v>84</v>
      </c>
      <c r="B20" s="28">
        <v>182</v>
      </c>
      <c r="C20" s="51" t="s">
        <v>157</v>
      </c>
      <c r="D20" s="58" t="s">
        <v>150</v>
      </c>
      <c r="E20" s="64">
        <v>11491.53</v>
      </c>
      <c r="F20" s="49">
        <v>39114</v>
      </c>
      <c r="G20" s="37" t="s">
        <v>89</v>
      </c>
    </row>
    <row r="21" spans="1:8" ht="27" customHeight="1" x14ac:dyDescent="0.25">
      <c r="A21" s="29" t="s">
        <v>84</v>
      </c>
      <c r="B21" s="28">
        <v>183</v>
      </c>
      <c r="C21" s="51" t="s">
        <v>157</v>
      </c>
      <c r="D21" s="58" t="s">
        <v>150</v>
      </c>
      <c r="E21" s="64">
        <v>981.12</v>
      </c>
      <c r="F21" s="49">
        <v>39114</v>
      </c>
      <c r="G21" s="37" t="s">
        <v>89</v>
      </c>
    </row>
    <row r="22" spans="1:8" ht="27" customHeight="1" x14ac:dyDescent="0.25">
      <c r="A22" s="29" t="s">
        <v>104</v>
      </c>
      <c r="B22" s="28">
        <v>521</v>
      </c>
      <c r="C22" s="51" t="s">
        <v>187</v>
      </c>
      <c r="D22" s="58" t="s">
        <v>120</v>
      </c>
      <c r="E22" s="64">
        <v>8124.56</v>
      </c>
      <c r="F22" s="49">
        <v>39114</v>
      </c>
      <c r="G22" s="37" t="s">
        <v>89</v>
      </c>
    </row>
    <row r="23" spans="1:8" ht="27" customHeight="1" x14ac:dyDescent="0.25">
      <c r="A23" s="29" t="s">
        <v>104</v>
      </c>
      <c r="B23" s="28" t="s">
        <v>72</v>
      </c>
      <c r="C23" s="51" t="s">
        <v>149</v>
      </c>
      <c r="D23" s="57" t="s">
        <v>63</v>
      </c>
      <c r="E23" s="64">
        <v>129.85</v>
      </c>
      <c r="F23" s="49">
        <v>391834</v>
      </c>
      <c r="G23" s="37" t="s">
        <v>89</v>
      </c>
    </row>
    <row r="24" spans="1:8" ht="27" customHeight="1" x14ac:dyDescent="0.25">
      <c r="A24" s="29" t="s">
        <v>104</v>
      </c>
      <c r="B24" s="28" t="s">
        <v>72</v>
      </c>
      <c r="C24" s="51" t="s">
        <v>149</v>
      </c>
      <c r="D24" s="57" t="s">
        <v>63</v>
      </c>
      <c r="E24" s="64">
        <v>402.53</v>
      </c>
      <c r="F24" s="49">
        <v>391835</v>
      </c>
      <c r="G24" s="37" t="s">
        <v>89</v>
      </c>
    </row>
    <row r="25" spans="1:8" ht="23.25" customHeight="1" x14ac:dyDescent="0.25">
      <c r="A25" s="29" t="s">
        <v>95</v>
      </c>
      <c r="B25" s="28">
        <v>32</v>
      </c>
      <c r="C25" s="51" t="s">
        <v>196</v>
      </c>
      <c r="D25" s="58" t="s">
        <v>197</v>
      </c>
      <c r="E25" s="64">
        <v>17594.150000000001</v>
      </c>
      <c r="F25" s="49">
        <v>39114</v>
      </c>
      <c r="G25" s="37" t="s">
        <v>89</v>
      </c>
      <c r="H25" s="14"/>
    </row>
    <row r="26" spans="1:8" ht="23.25" customHeight="1" x14ac:dyDescent="0.25">
      <c r="A26" s="29" t="s">
        <v>95</v>
      </c>
      <c r="B26" s="28" t="s">
        <v>72</v>
      </c>
      <c r="C26" s="51" t="s">
        <v>149</v>
      </c>
      <c r="D26" s="57" t="s">
        <v>63</v>
      </c>
      <c r="E26" s="64">
        <v>168.72</v>
      </c>
      <c r="F26" s="49">
        <v>391834</v>
      </c>
      <c r="G26" s="37" t="s">
        <v>89</v>
      </c>
      <c r="H26" s="14"/>
    </row>
    <row r="27" spans="1:8" ht="23.25" customHeight="1" x14ac:dyDescent="0.25">
      <c r="A27" s="29" t="s">
        <v>95</v>
      </c>
      <c r="B27" s="28" t="s">
        <v>72</v>
      </c>
      <c r="C27" s="51" t="s">
        <v>149</v>
      </c>
      <c r="D27" s="57" t="s">
        <v>63</v>
      </c>
      <c r="E27" s="64">
        <v>523.04</v>
      </c>
      <c r="F27" s="49">
        <v>391835</v>
      </c>
      <c r="G27" s="37" t="s">
        <v>89</v>
      </c>
      <c r="H27" s="14"/>
    </row>
    <row r="28" spans="1:8" ht="24" customHeight="1" x14ac:dyDescent="0.25">
      <c r="A28" s="29" t="s">
        <v>132</v>
      </c>
      <c r="B28" s="28">
        <v>148</v>
      </c>
      <c r="C28" s="51" t="s">
        <v>134</v>
      </c>
      <c r="D28" s="58" t="s">
        <v>133</v>
      </c>
      <c r="E28" s="64">
        <v>2782.5</v>
      </c>
      <c r="F28" s="49">
        <v>39114</v>
      </c>
      <c r="G28" s="37" t="s">
        <v>89</v>
      </c>
      <c r="H28" s="14"/>
    </row>
    <row r="29" spans="1:8" ht="24.75" customHeight="1" x14ac:dyDescent="0.25">
      <c r="A29" s="29" t="s">
        <v>110</v>
      </c>
      <c r="B29" s="28">
        <v>219</v>
      </c>
      <c r="C29" s="51" t="s">
        <v>189</v>
      </c>
      <c r="D29" s="58" t="s">
        <v>190</v>
      </c>
      <c r="E29" s="64">
        <v>9385</v>
      </c>
      <c r="F29" s="49">
        <v>39114</v>
      </c>
      <c r="G29" s="37" t="s">
        <v>89</v>
      </c>
      <c r="H29" s="14"/>
    </row>
    <row r="30" spans="1:8" ht="24.75" customHeight="1" x14ac:dyDescent="0.25">
      <c r="A30" s="29" t="s">
        <v>110</v>
      </c>
      <c r="B30" s="28" t="s">
        <v>72</v>
      </c>
      <c r="C30" s="51" t="s">
        <v>149</v>
      </c>
      <c r="D30" s="57" t="s">
        <v>63</v>
      </c>
      <c r="E30" s="64">
        <v>150</v>
      </c>
      <c r="F30" s="49">
        <v>391834</v>
      </c>
      <c r="G30" s="37" t="s">
        <v>89</v>
      </c>
      <c r="H30" s="14"/>
    </row>
    <row r="31" spans="1:8" ht="24.75" customHeight="1" x14ac:dyDescent="0.25">
      <c r="A31" s="29" t="s">
        <v>110</v>
      </c>
      <c r="B31" s="28" t="s">
        <v>72</v>
      </c>
      <c r="C31" s="51" t="s">
        <v>149</v>
      </c>
      <c r="D31" s="57" t="s">
        <v>63</v>
      </c>
      <c r="E31" s="64">
        <v>465</v>
      </c>
      <c r="F31" s="49">
        <v>391835</v>
      </c>
      <c r="G31" s="37" t="s">
        <v>89</v>
      </c>
      <c r="H31" s="14"/>
    </row>
    <row r="32" spans="1:8" ht="21.75" customHeight="1" x14ac:dyDescent="0.25">
      <c r="A32" s="32"/>
      <c r="B32" s="39"/>
      <c r="C32" s="33"/>
      <c r="D32" s="59"/>
      <c r="E32" s="68">
        <f>SUM(E2:E31)</f>
        <v>139306.39000000001</v>
      </c>
      <c r="F32" s="40"/>
      <c r="G32" s="40"/>
      <c r="H32" s="14"/>
    </row>
    <row r="33" spans="1:8" ht="25.5" customHeight="1" x14ac:dyDescent="0.25">
      <c r="A33" s="29" t="s">
        <v>83</v>
      </c>
      <c r="B33" s="28" t="s">
        <v>112</v>
      </c>
      <c r="C33" s="51" t="s">
        <v>128</v>
      </c>
      <c r="D33" s="58" t="s">
        <v>119</v>
      </c>
      <c r="E33" s="64">
        <v>1205.25</v>
      </c>
      <c r="F33" s="28">
        <v>2165</v>
      </c>
      <c r="G33" s="37" t="s">
        <v>152</v>
      </c>
      <c r="H33" s="14"/>
    </row>
    <row r="34" spans="1:8" ht="25.5" customHeight="1" x14ac:dyDescent="0.25">
      <c r="A34" s="29" t="s">
        <v>83</v>
      </c>
      <c r="B34" s="28" t="s">
        <v>112</v>
      </c>
      <c r="C34" s="51" t="s">
        <v>194</v>
      </c>
      <c r="D34" s="58" t="s">
        <v>195</v>
      </c>
      <c r="E34" s="64">
        <v>1820</v>
      </c>
      <c r="F34" s="28">
        <v>2166</v>
      </c>
      <c r="G34" s="37" t="s">
        <v>152</v>
      </c>
      <c r="H34" s="14"/>
    </row>
    <row r="35" spans="1:8" ht="25.5" customHeight="1" x14ac:dyDescent="0.25">
      <c r="A35" s="29" t="s">
        <v>162</v>
      </c>
      <c r="B35" s="28">
        <v>13079</v>
      </c>
      <c r="C35" s="51" t="s">
        <v>183</v>
      </c>
      <c r="D35" s="58" t="s">
        <v>124</v>
      </c>
      <c r="E35" s="64">
        <v>3610</v>
      </c>
      <c r="F35" s="85">
        <v>2178</v>
      </c>
      <c r="G35" s="37" t="s">
        <v>152</v>
      </c>
      <c r="H35" s="14"/>
    </row>
    <row r="36" spans="1:8" ht="25.5" customHeight="1" x14ac:dyDescent="0.25">
      <c r="A36" s="29" t="s">
        <v>162</v>
      </c>
      <c r="B36" s="28">
        <v>13093</v>
      </c>
      <c r="C36" s="51" t="s">
        <v>183</v>
      </c>
      <c r="D36" s="58" t="s">
        <v>124</v>
      </c>
      <c r="E36" s="64">
        <v>3610</v>
      </c>
      <c r="F36" s="85">
        <v>2179</v>
      </c>
      <c r="G36" s="37" t="s">
        <v>152</v>
      </c>
      <c r="H36" s="14"/>
    </row>
    <row r="37" spans="1:8" ht="25.5" customHeight="1" x14ac:dyDescent="0.25">
      <c r="A37" s="29" t="s">
        <v>207</v>
      </c>
      <c r="B37" s="28">
        <v>19342</v>
      </c>
      <c r="C37" s="51" t="s">
        <v>208</v>
      </c>
      <c r="D37" s="58" t="s">
        <v>209</v>
      </c>
      <c r="E37" s="64">
        <v>230</v>
      </c>
      <c r="F37" s="85">
        <v>2169</v>
      </c>
      <c r="G37" s="37" t="s">
        <v>152</v>
      </c>
      <c r="H37" s="14"/>
    </row>
    <row r="38" spans="1:8" ht="25.5" customHeight="1" x14ac:dyDescent="0.25">
      <c r="A38" s="29" t="s">
        <v>207</v>
      </c>
      <c r="B38" s="28">
        <v>19341</v>
      </c>
      <c r="C38" s="51" t="s">
        <v>208</v>
      </c>
      <c r="D38" s="58" t="s">
        <v>209</v>
      </c>
      <c r="E38" s="64">
        <v>230</v>
      </c>
      <c r="F38" s="85">
        <v>2170</v>
      </c>
      <c r="G38" s="37" t="s">
        <v>152</v>
      </c>
      <c r="H38" s="14"/>
    </row>
    <row r="39" spans="1:8" ht="25.5" customHeight="1" x14ac:dyDescent="0.25">
      <c r="A39" s="29" t="s">
        <v>207</v>
      </c>
      <c r="B39" s="28">
        <v>19335</v>
      </c>
      <c r="C39" s="51" t="s">
        <v>208</v>
      </c>
      <c r="D39" s="58" t="s">
        <v>209</v>
      </c>
      <c r="E39" s="64">
        <v>230</v>
      </c>
      <c r="F39" s="85">
        <v>2185</v>
      </c>
      <c r="G39" s="37" t="s">
        <v>152</v>
      </c>
      <c r="H39" s="14"/>
    </row>
    <row r="40" spans="1:8" ht="25.5" customHeight="1" x14ac:dyDescent="0.25">
      <c r="A40" s="29" t="s">
        <v>207</v>
      </c>
      <c r="B40" s="28">
        <v>1445</v>
      </c>
      <c r="C40" s="51" t="s">
        <v>273</v>
      </c>
      <c r="D40" s="58" t="s">
        <v>218</v>
      </c>
      <c r="E40" s="64">
        <v>1998</v>
      </c>
      <c r="F40" s="85">
        <v>2182</v>
      </c>
      <c r="G40" s="37" t="s">
        <v>152</v>
      </c>
      <c r="H40" s="14"/>
    </row>
    <row r="41" spans="1:8" ht="25.5" customHeight="1" x14ac:dyDescent="0.25">
      <c r="A41" s="29" t="s">
        <v>217</v>
      </c>
      <c r="B41" s="28" t="s">
        <v>112</v>
      </c>
      <c r="C41" s="51" t="s">
        <v>210</v>
      </c>
      <c r="D41" s="58" t="s">
        <v>211</v>
      </c>
      <c r="E41" s="64">
        <v>2623</v>
      </c>
      <c r="F41" s="85">
        <v>2190</v>
      </c>
      <c r="G41" s="37" t="s">
        <v>152</v>
      </c>
      <c r="H41" s="14"/>
    </row>
    <row r="42" spans="1:8" ht="17.100000000000001" customHeight="1" x14ac:dyDescent="0.25">
      <c r="A42" s="45"/>
      <c r="B42" s="46"/>
      <c r="C42" s="47"/>
      <c r="D42" s="60"/>
      <c r="E42" s="69">
        <f>SUM(E33:E41)</f>
        <v>15556.25</v>
      </c>
      <c r="F42" s="40"/>
      <c r="G42" s="48"/>
      <c r="H42" s="14"/>
    </row>
    <row r="43" spans="1:8" ht="21" customHeight="1" x14ac:dyDescent="0.25">
      <c r="A43" s="29" t="s">
        <v>83</v>
      </c>
      <c r="B43" s="43" t="s">
        <v>75</v>
      </c>
      <c r="C43" s="51" t="s">
        <v>279</v>
      </c>
      <c r="D43" s="57"/>
      <c r="E43" s="64">
        <v>57.15</v>
      </c>
      <c r="F43" s="28">
        <v>39105</v>
      </c>
      <c r="G43" s="37" t="s">
        <v>90</v>
      </c>
    </row>
    <row r="44" spans="1:8" ht="21" customHeight="1" x14ac:dyDescent="0.25">
      <c r="A44" s="29" t="s">
        <v>83</v>
      </c>
      <c r="B44" s="43" t="s">
        <v>75</v>
      </c>
      <c r="C44" s="51" t="s">
        <v>279</v>
      </c>
      <c r="D44" s="57"/>
      <c r="E44" s="64">
        <v>1678.32</v>
      </c>
      <c r="F44" s="28">
        <v>39105</v>
      </c>
      <c r="G44" s="37" t="s">
        <v>90</v>
      </c>
    </row>
    <row r="45" spans="1:8" ht="21" customHeight="1" x14ac:dyDescent="0.25">
      <c r="A45" s="29" t="s">
        <v>83</v>
      </c>
      <c r="B45" s="43" t="s">
        <v>75</v>
      </c>
      <c r="C45" s="51" t="s">
        <v>279</v>
      </c>
      <c r="D45" s="57"/>
      <c r="E45" s="64">
        <v>1665.02</v>
      </c>
      <c r="F45" s="28">
        <v>39105</v>
      </c>
      <c r="G45" s="37" t="s">
        <v>90</v>
      </c>
    </row>
    <row r="46" spans="1:8" ht="21" customHeight="1" x14ac:dyDescent="0.25">
      <c r="A46" s="29" t="s">
        <v>83</v>
      </c>
      <c r="B46" s="43" t="s">
        <v>75</v>
      </c>
      <c r="C46" s="51" t="s">
        <v>279</v>
      </c>
      <c r="D46" s="58"/>
      <c r="E46" s="64">
        <v>1289.07</v>
      </c>
      <c r="F46" s="28">
        <v>39105</v>
      </c>
      <c r="G46" s="37" t="s">
        <v>90</v>
      </c>
    </row>
    <row r="47" spans="1:8" ht="21" customHeight="1" x14ac:dyDescent="0.25">
      <c r="A47" s="29" t="s">
        <v>83</v>
      </c>
      <c r="B47" s="43" t="s">
        <v>75</v>
      </c>
      <c r="C47" s="51" t="s">
        <v>279</v>
      </c>
      <c r="D47" s="57"/>
      <c r="E47" s="64">
        <v>1315.67</v>
      </c>
      <c r="F47" s="28">
        <v>39105</v>
      </c>
      <c r="G47" s="37" t="s">
        <v>90</v>
      </c>
    </row>
    <row r="48" spans="1:8" ht="21" customHeight="1" x14ac:dyDescent="0.25">
      <c r="A48" s="29" t="s">
        <v>83</v>
      </c>
      <c r="B48" s="43" t="s">
        <v>75</v>
      </c>
      <c r="C48" s="51" t="s">
        <v>279</v>
      </c>
      <c r="D48" s="57"/>
      <c r="E48" s="64">
        <v>2841.57</v>
      </c>
      <c r="F48" s="28">
        <v>39105</v>
      </c>
      <c r="G48" s="37" t="s">
        <v>90</v>
      </c>
    </row>
    <row r="49" spans="1:7" ht="21" customHeight="1" x14ac:dyDescent="0.25">
      <c r="A49" s="29" t="s">
        <v>83</v>
      </c>
      <c r="B49" s="43" t="s">
        <v>75</v>
      </c>
      <c r="C49" s="51" t="s">
        <v>279</v>
      </c>
      <c r="D49" s="57"/>
      <c r="E49" s="64">
        <v>1563.95</v>
      </c>
      <c r="F49" s="28">
        <v>215</v>
      </c>
      <c r="G49" s="37" t="s">
        <v>90</v>
      </c>
    </row>
    <row r="50" spans="1:7" ht="21" customHeight="1" x14ac:dyDescent="0.25">
      <c r="A50" s="29" t="s">
        <v>83</v>
      </c>
      <c r="B50" s="28" t="s">
        <v>77</v>
      </c>
      <c r="C50" s="27" t="s">
        <v>78</v>
      </c>
      <c r="D50" s="57"/>
      <c r="E50" s="64">
        <v>1112.6600000000001</v>
      </c>
      <c r="F50" s="85">
        <v>391725</v>
      </c>
      <c r="G50" s="37" t="s">
        <v>90</v>
      </c>
    </row>
    <row r="51" spans="1:7" ht="21" customHeight="1" x14ac:dyDescent="0.25">
      <c r="A51" s="29" t="s">
        <v>83</v>
      </c>
      <c r="B51" s="28" t="s">
        <v>76</v>
      </c>
      <c r="C51" s="51" t="s">
        <v>149</v>
      </c>
      <c r="D51" s="57"/>
      <c r="E51" s="64">
        <v>1142.4000000000001</v>
      </c>
      <c r="F51" s="28">
        <v>391820</v>
      </c>
      <c r="G51" s="37" t="s">
        <v>90</v>
      </c>
    </row>
    <row r="52" spans="1:7" ht="21" customHeight="1" x14ac:dyDescent="0.25">
      <c r="A52" s="29" t="s">
        <v>83</v>
      </c>
      <c r="B52" s="81">
        <v>852979</v>
      </c>
      <c r="C52" s="51" t="s">
        <v>178</v>
      </c>
      <c r="D52" s="57" t="s">
        <v>179</v>
      </c>
      <c r="E52" s="64">
        <v>1584.72</v>
      </c>
      <c r="F52" s="28">
        <v>2187</v>
      </c>
      <c r="G52" s="37" t="s">
        <v>90</v>
      </c>
    </row>
    <row r="53" spans="1:7" ht="21.75" customHeight="1" x14ac:dyDescent="0.25">
      <c r="A53" s="29" t="s">
        <v>83</v>
      </c>
      <c r="B53" s="81">
        <v>77116436</v>
      </c>
      <c r="C53" s="51" t="s">
        <v>178</v>
      </c>
      <c r="D53" s="57" t="s">
        <v>179</v>
      </c>
      <c r="E53" s="64">
        <v>0</v>
      </c>
      <c r="F53" s="28"/>
      <c r="G53" s="37" t="s">
        <v>90</v>
      </c>
    </row>
    <row r="54" spans="1:7" ht="24.75" customHeight="1" x14ac:dyDescent="0.25">
      <c r="A54" s="29" t="s">
        <v>83</v>
      </c>
      <c r="B54" s="81" t="s">
        <v>175</v>
      </c>
      <c r="C54" s="51" t="s">
        <v>203</v>
      </c>
      <c r="D54" s="57" t="s">
        <v>204</v>
      </c>
      <c r="E54" s="64">
        <v>185.86</v>
      </c>
      <c r="F54" s="28">
        <v>2164</v>
      </c>
      <c r="G54" s="37" t="s">
        <v>90</v>
      </c>
    </row>
    <row r="55" spans="1:7" ht="21" customHeight="1" x14ac:dyDescent="0.25">
      <c r="A55" s="29" t="s">
        <v>83</v>
      </c>
      <c r="B55" s="81">
        <v>26</v>
      </c>
      <c r="C55" s="51" t="s">
        <v>191</v>
      </c>
      <c r="D55" s="57"/>
      <c r="E55" s="64">
        <f>189+189</f>
        <v>378</v>
      </c>
      <c r="F55" s="28">
        <v>231852</v>
      </c>
      <c r="G55" s="37" t="s">
        <v>90</v>
      </c>
    </row>
    <row r="56" spans="1:7" ht="21" customHeight="1" x14ac:dyDescent="0.25">
      <c r="A56" s="29" t="s">
        <v>83</v>
      </c>
      <c r="B56" s="81">
        <v>21781</v>
      </c>
      <c r="C56" s="51" t="s">
        <v>205</v>
      </c>
      <c r="D56" s="57" t="s">
        <v>206</v>
      </c>
      <c r="E56" s="64">
        <f>45.18+45.18</f>
        <v>90.36</v>
      </c>
      <c r="F56" s="28">
        <v>391019</v>
      </c>
      <c r="G56" s="37" t="s">
        <v>90</v>
      </c>
    </row>
    <row r="57" spans="1:7" ht="21" customHeight="1" x14ac:dyDescent="0.25">
      <c r="A57" s="29" t="s">
        <v>83</v>
      </c>
      <c r="B57" s="43" t="s">
        <v>75</v>
      </c>
      <c r="C57" s="51" t="s">
        <v>279</v>
      </c>
      <c r="D57" s="57"/>
      <c r="E57" s="64">
        <v>940.71</v>
      </c>
      <c r="F57" s="28">
        <v>216</v>
      </c>
      <c r="G57" s="37" t="s">
        <v>90</v>
      </c>
    </row>
    <row r="58" spans="1:7" ht="21" customHeight="1" x14ac:dyDescent="0.25">
      <c r="A58" s="29" t="s">
        <v>83</v>
      </c>
      <c r="B58" s="43" t="s">
        <v>75</v>
      </c>
      <c r="C58" s="51" t="s">
        <v>279</v>
      </c>
      <c r="D58" s="57"/>
      <c r="E58" s="64">
        <v>581.46</v>
      </c>
      <c r="F58" s="28">
        <v>216</v>
      </c>
      <c r="G58" s="37" t="s">
        <v>90</v>
      </c>
    </row>
    <row r="59" spans="1:7" ht="21" customHeight="1" x14ac:dyDescent="0.25">
      <c r="A59" s="29" t="s">
        <v>83</v>
      </c>
      <c r="B59" s="43" t="s">
        <v>75</v>
      </c>
      <c r="C59" s="51" t="s">
        <v>279</v>
      </c>
      <c r="D59" s="58"/>
      <c r="E59" s="64">
        <v>130.06</v>
      </c>
      <c r="F59" s="28">
        <v>216</v>
      </c>
      <c r="G59" s="37" t="s">
        <v>90</v>
      </c>
    </row>
    <row r="60" spans="1:7" ht="21" customHeight="1" x14ac:dyDescent="0.25">
      <c r="A60" s="29" t="s">
        <v>83</v>
      </c>
      <c r="B60" s="43" t="s">
        <v>75</v>
      </c>
      <c r="C60" s="51" t="s">
        <v>279</v>
      </c>
      <c r="D60" s="58"/>
      <c r="E60" s="64">
        <v>884.74</v>
      </c>
      <c r="F60" s="28">
        <v>216</v>
      </c>
      <c r="G60" s="37" t="s">
        <v>90</v>
      </c>
    </row>
    <row r="61" spans="1:7" ht="21" customHeight="1" x14ac:dyDescent="0.25">
      <c r="A61" s="29" t="s">
        <v>83</v>
      </c>
      <c r="B61" s="43" t="s">
        <v>75</v>
      </c>
      <c r="C61" s="51" t="s">
        <v>279</v>
      </c>
      <c r="D61" s="57"/>
      <c r="E61" s="64">
        <v>916.19</v>
      </c>
      <c r="F61" s="28">
        <v>216</v>
      </c>
      <c r="G61" s="37" t="s">
        <v>90</v>
      </c>
    </row>
    <row r="62" spans="1:7" ht="21" customHeight="1" x14ac:dyDescent="0.25">
      <c r="A62" s="29" t="s">
        <v>83</v>
      </c>
      <c r="B62" s="43" t="s">
        <v>75</v>
      </c>
      <c r="C62" s="51" t="s">
        <v>279</v>
      </c>
      <c r="D62" s="57"/>
      <c r="E62" s="64">
        <v>1354.37</v>
      </c>
      <c r="F62" s="28">
        <v>216</v>
      </c>
      <c r="G62" s="37" t="s">
        <v>90</v>
      </c>
    </row>
    <row r="63" spans="1:7" ht="21" customHeight="1" x14ac:dyDescent="0.25">
      <c r="A63" s="29" t="s">
        <v>85</v>
      </c>
      <c r="B63" s="43" t="s">
        <v>75</v>
      </c>
      <c r="C63" s="51" t="s">
        <v>279</v>
      </c>
      <c r="D63" s="57"/>
      <c r="E63" s="64">
        <f>4238.79-2901.16</f>
        <v>1337.63</v>
      </c>
      <c r="F63" s="28">
        <v>39105</v>
      </c>
      <c r="G63" s="37" t="s">
        <v>90</v>
      </c>
    </row>
    <row r="64" spans="1:7" ht="21" customHeight="1" x14ac:dyDescent="0.25">
      <c r="A64" s="29" t="s">
        <v>85</v>
      </c>
      <c r="B64" s="43" t="s">
        <v>75</v>
      </c>
      <c r="C64" s="51" t="s">
        <v>279</v>
      </c>
      <c r="D64" s="57"/>
      <c r="E64" s="64">
        <f>4221.11-2901.16</f>
        <v>1319.9499999999998</v>
      </c>
      <c r="F64" s="28">
        <v>39105</v>
      </c>
      <c r="G64" s="37" t="s">
        <v>90</v>
      </c>
    </row>
    <row r="65" spans="1:7" ht="21" customHeight="1" x14ac:dyDescent="0.25">
      <c r="A65" s="29" t="s">
        <v>85</v>
      </c>
      <c r="B65" s="43" t="s">
        <v>75</v>
      </c>
      <c r="C65" s="51" t="s">
        <v>279</v>
      </c>
      <c r="D65" s="57"/>
      <c r="E65" s="64">
        <f>3419.03-2901.16</f>
        <v>517.87000000000035</v>
      </c>
      <c r="F65" s="28">
        <v>39105</v>
      </c>
      <c r="G65" s="37" t="s">
        <v>90</v>
      </c>
    </row>
    <row r="66" spans="1:7" ht="21" customHeight="1" x14ac:dyDescent="0.25">
      <c r="A66" s="29" t="s">
        <v>85</v>
      </c>
      <c r="B66" s="43" t="s">
        <v>75</v>
      </c>
      <c r="C66" s="51" t="s">
        <v>279</v>
      </c>
      <c r="D66" s="57"/>
      <c r="E66" s="64">
        <f>4494.29</f>
        <v>4494.29</v>
      </c>
      <c r="F66" s="28">
        <v>39105</v>
      </c>
      <c r="G66" s="37" t="s">
        <v>90</v>
      </c>
    </row>
    <row r="67" spans="1:7" ht="21" customHeight="1" x14ac:dyDescent="0.25">
      <c r="A67" s="29" t="s">
        <v>85</v>
      </c>
      <c r="B67" s="43" t="s">
        <v>75</v>
      </c>
      <c r="C67" s="51" t="s">
        <v>279</v>
      </c>
      <c r="D67" s="57"/>
      <c r="E67" s="64">
        <f>4317-2901.16</f>
        <v>1415.8400000000001</v>
      </c>
      <c r="F67" s="28">
        <v>39105</v>
      </c>
      <c r="G67" s="37" t="s">
        <v>90</v>
      </c>
    </row>
    <row r="68" spans="1:7" ht="21" customHeight="1" x14ac:dyDescent="0.25">
      <c r="A68" s="29" t="s">
        <v>85</v>
      </c>
      <c r="B68" s="43" t="s">
        <v>75</v>
      </c>
      <c r="C68" s="51" t="s">
        <v>279</v>
      </c>
      <c r="D68" s="57"/>
      <c r="E68" s="64">
        <f>4247.63-2901.16</f>
        <v>1346.4700000000003</v>
      </c>
      <c r="F68" s="28">
        <v>39105</v>
      </c>
      <c r="G68" s="37" t="s">
        <v>90</v>
      </c>
    </row>
    <row r="69" spans="1:7" ht="21" customHeight="1" x14ac:dyDescent="0.25">
      <c r="A69" s="29" t="s">
        <v>85</v>
      </c>
      <c r="B69" s="43" t="s">
        <v>75</v>
      </c>
      <c r="C69" s="51" t="s">
        <v>279</v>
      </c>
      <c r="D69" s="57"/>
      <c r="E69" s="64">
        <f>4097.53-2901.16</f>
        <v>1196.3699999999999</v>
      </c>
      <c r="F69" s="28">
        <v>39105</v>
      </c>
      <c r="G69" s="37" t="s">
        <v>90</v>
      </c>
    </row>
    <row r="70" spans="1:7" ht="21" customHeight="1" x14ac:dyDescent="0.25">
      <c r="A70" s="29" t="s">
        <v>85</v>
      </c>
      <c r="B70" s="43" t="s">
        <v>75</v>
      </c>
      <c r="C70" s="51" t="s">
        <v>279</v>
      </c>
      <c r="D70" s="57"/>
      <c r="E70" s="64">
        <v>605.45000000000005</v>
      </c>
      <c r="F70" s="28">
        <v>216</v>
      </c>
      <c r="G70" s="37" t="s">
        <v>90</v>
      </c>
    </row>
    <row r="71" spans="1:7" ht="21" customHeight="1" x14ac:dyDescent="0.25">
      <c r="A71" s="29" t="s">
        <v>85</v>
      </c>
      <c r="B71" s="43" t="s">
        <v>75</v>
      </c>
      <c r="C71" s="51" t="s">
        <v>279</v>
      </c>
      <c r="D71" s="57"/>
      <c r="E71" s="64">
        <v>289.75</v>
      </c>
      <c r="F71" s="28">
        <v>216</v>
      </c>
      <c r="G71" s="37" t="s">
        <v>90</v>
      </c>
    </row>
    <row r="72" spans="1:7" ht="21" customHeight="1" x14ac:dyDescent="0.25">
      <c r="A72" s="29" t="s">
        <v>85</v>
      </c>
      <c r="B72" s="43" t="s">
        <v>75</v>
      </c>
      <c r="C72" s="51" t="s">
        <v>279</v>
      </c>
      <c r="D72" s="57"/>
      <c r="E72" s="64">
        <v>454.72</v>
      </c>
      <c r="F72" s="28">
        <v>216</v>
      </c>
      <c r="G72" s="37" t="s">
        <v>90</v>
      </c>
    </row>
    <row r="73" spans="1:7" ht="21" customHeight="1" x14ac:dyDescent="0.25">
      <c r="A73" s="29" t="s">
        <v>85</v>
      </c>
      <c r="B73" s="43" t="s">
        <v>75</v>
      </c>
      <c r="C73" s="51" t="s">
        <v>279</v>
      </c>
      <c r="D73" s="57"/>
      <c r="E73" s="64">
        <v>1185.54</v>
      </c>
      <c r="F73" s="28">
        <v>216</v>
      </c>
      <c r="G73" s="37" t="s">
        <v>90</v>
      </c>
    </row>
    <row r="74" spans="1:7" ht="21" customHeight="1" x14ac:dyDescent="0.25">
      <c r="A74" s="29" t="s">
        <v>85</v>
      </c>
      <c r="B74" s="43" t="s">
        <v>75</v>
      </c>
      <c r="C74" s="51" t="s">
        <v>279</v>
      </c>
      <c r="D74" s="57"/>
      <c r="E74" s="64">
        <v>2159.65</v>
      </c>
      <c r="F74" s="28">
        <v>216</v>
      </c>
      <c r="G74" s="37" t="s">
        <v>90</v>
      </c>
    </row>
    <row r="75" spans="1:7" ht="21" customHeight="1" x14ac:dyDescent="0.25">
      <c r="A75" s="29" t="s">
        <v>85</v>
      </c>
      <c r="B75" s="43" t="s">
        <v>75</v>
      </c>
      <c r="C75" s="51" t="s">
        <v>279</v>
      </c>
      <c r="D75" s="57"/>
      <c r="E75" s="64">
        <v>1285.94</v>
      </c>
      <c r="F75" s="28">
        <v>216</v>
      </c>
      <c r="G75" s="37" t="s">
        <v>90</v>
      </c>
    </row>
    <row r="76" spans="1:7" ht="21" customHeight="1" x14ac:dyDescent="0.25">
      <c r="A76" s="29" t="s">
        <v>85</v>
      </c>
      <c r="B76" s="43" t="s">
        <v>75</v>
      </c>
      <c r="C76" s="51" t="s">
        <v>279</v>
      </c>
      <c r="D76" s="57"/>
      <c r="E76" s="64">
        <v>1246.17</v>
      </c>
      <c r="F76" s="28">
        <v>216</v>
      </c>
      <c r="G76" s="37" t="s">
        <v>90</v>
      </c>
    </row>
    <row r="77" spans="1:7" ht="23.25" x14ac:dyDescent="0.25">
      <c r="A77" s="29" t="s">
        <v>85</v>
      </c>
      <c r="B77" s="28" t="s">
        <v>72</v>
      </c>
      <c r="C77" s="51" t="s">
        <v>149</v>
      </c>
      <c r="D77" s="57" t="s">
        <v>63</v>
      </c>
      <c r="E77" s="64">
        <v>4066.07</v>
      </c>
      <c r="F77" s="28">
        <v>391820</v>
      </c>
      <c r="G77" s="37" t="s">
        <v>90</v>
      </c>
    </row>
    <row r="78" spans="1:7" ht="19.5" customHeight="1" x14ac:dyDescent="0.25">
      <c r="A78" s="29" t="s">
        <v>85</v>
      </c>
      <c r="B78" s="28" t="s">
        <v>77</v>
      </c>
      <c r="C78" s="27" t="s">
        <v>78</v>
      </c>
      <c r="D78" s="57"/>
      <c r="E78" s="64">
        <v>3023.64</v>
      </c>
      <c r="F78" s="85">
        <v>391725</v>
      </c>
      <c r="G78" s="37" t="s">
        <v>90</v>
      </c>
    </row>
    <row r="79" spans="1:7" ht="23.25" x14ac:dyDescent="0.25">
      <c r="A79" s="29" t="s">
        <v>85</v>
      </c>
      <c r="B79" s="28" t="s">
        <v>72</v>
      </c>
      <c r="C79" s="51" t="s">
        <v>149</v>
      </c>
      <c r="D79" s="57"/>
      <c r="E79" s="64">
        <v>581.63</v>
      </c>
      <c r="F79" s="28">
        <v>391824</v>
      </c>
      <c r="G79" s="37" t="s">
        <v>90</v>
      </c>
    </row>
    <row r="80" spans="1:7" ht="26.25" customHeight="1" x14ac:dyDescent="0.25">
      <c r="A80" s="29" t="s">
        <v>85</v>
      </c>
      <c r="B80" s="81">
        <v>852979</v>
      </c>
      <c r="C80" s="51" t="s">
        <v>178</v>
      </c>
      <c r="D80" s="57" t="s">
        <v>179</v>
      </c>
      <c r="E80" s="64">
        <v>1584.72</v>
      </c>
      <c r="F80" s="28">
        <v>2187</v>
      </c>
      <c r="G80" s="37" t="s">
        <v>90</v>
      </c>
    </row>
    <row r="81" spans="1:7" ht="21" customHeight="1" x14ac:dyDescent="0.25">
      <c r="A81" s="29" t="s">
        <v>85</v>
      </c>
      <c r="B81" s="81">
        <v>77116436</v>
      </c>
      <c r="C81" s="51" t="s">
        <v>178</v>
      </c>
      <c r="D81" s="57" t="s">
        <v>179</v>
      </c>
      <c r="E81" s="64">
        <v>10.71</v>
      </c>
      <c r="F81" s="28">
        <v>2187</v>
      </c>
      <c r="G81" s="37" t="s">
        <v>90</v>
      </c>
    </row>
    <row r="82" spans="1:7" ht="21" customHeight="1" x14ac:dyDescent="0.25">
      <c r="A82" s="29" t="s">
        <v>85</v>
      </c>
      <c r="B82" s="81" t="s">
        <v>175</v>
      </c>
      <c r="C82" s="51" t="s">
        <v>203</v>
      </c>
      <c r="D82" s="57" t="s">
        <v>204</v>
      </c>
      <c r="E82" s="64">
        <v>449.54</v>
      </c>
      <c r="F82" s="28">
        <v>2164</v>
      </c>
      <c r="G82" s="37" t="s">
        <v>90</v>
      </c>
    </row>
    <row r="83" spans="1:7" ht="20.25" customHeight="1" x14ac:dyDescent="0.25">
      <c r="A83" s="29" t="s">
        <v>85</v>
      </c>
      <c r="B83" s="28" t="s">
        <v>175</v>
      </c>
      <c r="C83" s="51" t="s">
        <v>176</v>
      </c>
      <c r="D83" s="58" t="s">
        <v>177</v>
      </c>
      <c r="E83" s="64">
        <v>56.51</v>
      </c>
      <c r="F83" s="28">
        <v>391999</v>
      </c>
      <c r="G83" s="37" t="s">
        <v>90</v>
      </c>
    </row>
    <row r="84" spans="1:7" ht="20.25" customHeight="1" x14ac:dyDescent="0.25">
      <c r="A84" s="29" t="s">
        <v>85</v>
      </c>
      <c r="B84" s="81">
        <v>26</v>
      </c>
      <c r="C84" s="51" t="s">
        <v>191</v>
      </c>
      <c r="D84" s="58"/>
      <c r="E84" s="64">
        <v>189</v>
      </c>
      <c r="F84" s="28">
        <v>231852</v>
      </c>
      <c r="G84" s="37" t="s">
        <v>90</v>
      </c>
    </row>
    <row r="85" spans="1:7" ht="23.25" customHeight="1" x14ac:dyDescent="0.25">
      <c r="A85" s="29" t="s">
        <v>154</v>
      </c>
      <c r="B85" s="56" t="s">
        <v>75</v>
      </c>
      <c r="C85" s="51" t="s">
        <v>279</v>
      </c>
      <c r="D85" s="57"/>
      <c r="E85" s="65">
        <v>1498.57</v>
      </c>
      <c r="F85" s="28">
        <v>39105</v>
      </c>
      <c r="G85" s="37" t="s">
        <v>90</v>
      </c>
    </row>
    <row r="86" spans="1:7" ht="23.25" customHeight="1" x14ac:dyDescent="0.25">
      <c r="A86" s="29" t="s">
        <v>154</v>
      </c>
      <c r="B86" s="56" t="s">
        <v>75</v>
      </c>
      <c r="C86" s="51" t="s">
        <v>279</v>
      </c>
      <c r="D86" s="57"/>
      <c r="E86" s="65">
        <v>1757.79</v>
      </c>
      <c r="F86" s="28">
        <v>39105</v>
      </c>
      <c r="G86" s="37" t="s">
        <v>90</v>
      </c>
    </row>
    <row r="87" spans="1:7" ht="23.25" customHeight="1" x14ac:dyDescent="0.25">
      <c r="A87" s="29" t="s">
        <v>154</v>
      </c>
      <c r="B87" s="56" t="s">
        <v>75</v>
      </c>
      <c r="C87" s="51" t="s">
        <v>279</v>
      </c>
      <c r="D87" s="57"/>
      <c r="E87" s="65">
        <v>1757.79</v>
      </c>
      <c r="F87" s="28">
        <v>39105</v>
      </c>
      <c r="G87" s="37" t="s">
        <v>90</v>
      </c>
    </row>
    <row r="88" spans="1:7" ht="23.25" customHeight="1" x14ac:dyDescent="0.25">
      <c r="A88" s="29" t="s">
        <v>154</v>
      </c>
      <c r="B88" s="56" t="s">
        <v>75</v>
      </c>
      <c r="C88" s="51" t="s">
        <v>279</v>
      </c>
      <c r="D88" s="57"/>
      <c r="E88" s="65">
        <v>727.63</v>
      </c>
      <c r="F88" s="28">
        <v>216</v>
      </c>
      <c r="G88" s="37" t="s">
        <v>90</v>
      </c>
    </row>
    <row r="89" spans="1:7" ht="23.25" customHeight="1" x14ac:dyDescent="0.25">
      <c r="A89" s="29" t="s">
        <v>154</v>
      </c>
      <c r="B89" s="56" t="s">
        <v>75</v>
      </c>
      <c r="C89" s="51" t="s">
        <v>279</v>
      </c>
      <c r="D89" s="57"/>
      <c r="E89" s="65">
        <v>242.54</v>
      </c>
      <c r="F89" s="28">
        <v>216</v>
      </c>
      <c r="G89" s="37" t="s">
        <v>90</v>
      </c>
    </row>
    <row r="90" spans="1:7" ht="23.25" customHeight="1" x14ac:dyDescent="0.25">
      <c r="A90" s="29" t="s">
        <v>154</v>
      </c>
      <c r="B90" s="56" t="s">
        <v>75</v>
      </c>
      <c r="C90" s="51" t="s">
        <v>279</v>
      </c>
      <c r="D90" s="57"/>
      <c r="E90" s="65">
        <v>336.33</v>
      </c>
      <c r="F90" s="28">
        <v>216</v>
      </c>
      <c r="G90" s="37" t="s">
        <v>90</v>
      </c>
    </row>
    <row r="91" spans="1:7" ht="18" customHeight="1" x14ac:dyDescent="0.25">
      <c r="A91" s="29" t="s">
        <v>154</v>
      </c>
      <c r="B91" s="28" t="s">
        <v>87</v>
      </c>
      <c r="C91" s="51" t="s">
        <v>88</v>
      </c>
      <c r="D91" s="58"/>
      <c r="E91" s="64">
        <v>463.44</v>
      </c>
      <c r="F91" s="85">
        <v>391960</v>
      </c>
      <c r="G91" s="37" t="s">
        <v>90</v>
      </c>
    </row>
    <row r="92" spans="1:7" ht="23.25" customHeight="1" x14ac:dyDescent="0.25">
      <c r="A92" s="29" t="s">
        <v>154</v>
      </c>
      <c r="B92" s="81">
        <v>852979</v>
      </c>
      <c r="C92" s="51" t="s">
        <v>178</v>
      </c>
      <c r="D92" s="57" t="s">
        <v>179</v>
      </c>
      <c r="E92" s="65">
        <v>792.36</v>
      </c>
      <c r="F92" s="28">
        <v>2187</v>
      </c>
      <c r="G92" s="37" t="s">
        <v>90</v>
      </c>
    </row>
    <row r="93" spans="1:7" ht="23.25" customHeight="1" x14ac:dyDescent="0.25">
      <c r="A93" s="29" t="s">
        <v>154</v>
      </c>
      <c r="B93" s="81">
        <v>77116436</v>
      </c>
      <c r="C93" s="51" t="s">
        <v>178</v>
      </c>
      <c r="D93" s="57" t="s">
        <v>179</v>
      </c>
      <c r="E93" s="65">
        <v>0</v>
      </c>
      <c r="F93" s="28"/>
      <c r="G93" s="37" t="s">
        <v>90</v>
      </c>
    </row>
    <row r="94" spans="1:7" ht="23.25" customHeight="1" x14ac:dyDescent="0.25">
      <c r="A94" s="29" t="s">
        <v>154</v>
      </c>
      <c r="B94" s="81" t="s">
        <v>175</v>
      </c>
      <c r="C94" s="51" t="s">
        <v>203</v>
      </c>
      <c r="D94" s="57" t="s">
        <v>204</v>
      </c>
      <c r="E94" s="65">
        <v>84.76</v>
      </c>
      <c r="F94" s="28">
        <v>2164</v>
      </c>
      <c r="G94" s="37" t="s">
        <v>90</v>
      </c>
    </row>
    <row r="95" spans="1:7" ht="23.25" customHeight="1" x14ac:dyDescent="0.25">
      <c r="A95" s="29" t="s">
        <v>154</v>
      </c>
      <c r="B95" s="28" t="s">
        <v>72</v>
      </c>
      <c r="C95" s="51" t="s">
        <v>149</v>
      </c>
      <c r="D95" s="57"/>
      <c r="E95" s="64">
        <v>-549.67999999999995</v>
      </c>
      <c r="F95" s="28">
        <v>391820</v>
      </c>
      <c r="G95" s="37" t="s">
        <v>90</v>
      </c>
    </row>
    <row r="96" spans="1:7" ht="23.25" customHeight="1" x14ac:dyDescent="0.25">
      <c r="A96" s="29" t="s">
        <v>154</v>
      </c>
      <c r="B96" s="28" t="s">
        <v>77</v>
      </c>
      <c r="C96" s="27" t="s">
        <v>78</v>
      </c>
      <c r="D96" s="57"/>
      <c r="E96" s="64">
        <v>452.11</v>
      </c>
      <c r="F96" s="85">
        <v>391725</v>
      </c>
      <c r="G96" s="37" t="s">
        <v>90</v>
      </c>
    </row>
    <row r="97" spans="1:7" ht="23.25" customHeight="1" x14ac:dyDescent="0.25">
      <c r="A97" s="29" t="s">
        <v>154</v>
      </c>
      <c r="B97" s="81">
        <v>21781</v>
      </c>
      <c r="C97" s="51" t="s">
        <v>205</v>
      </c>
      <c r="D97" s="57" t="s">
        <v>206</v>
      </c>
      <c r="E97" s="64">
        <v>67.77</v>
      </c>
      <c r="F97" s="85">
        <v>391019</v>
      </c>
      <c r="G97" s="37" t="s">
        <v>90</v>
      </c>
    </row>
    <row r="98" spans="1:7" ht="25.5" customHeight="1" x14ac:dyDescent="0.25">
      <c r="A98" s="53" t="s">
        <v>212</v>
      </c>
      <c r="B98" s="28">
        <v>4208</v>
      </c>
      <c r="C98" s="27" t="s">
        <v>135</v>
      </c>
      <c r="D98" s="57" t="s">
        <v>151</v>
      </c>
      <c r="E98" s="65">
        <v>414.88</v>
      </c>
      <c r="F98" s="49">
        <v>39114</v>
      </c>
      <c r="G98" s="30" t="s">
        <v>31</v>
      </c>
    </row>
    <row r="99" spans="1:7" ht="19.5" customHeight="1" x14ac:dyDescent="0.25">
      <c r="A99" s="29"/>
      <c r="B99" s="28"/>
      <c r="C99" s="27"/>
      <c r="D99" s="57"/>
      <c r="E99" s="70">
        <f>SUM(E43:E98)</f>
        <v>56576.030000000006</v>
      </c>
      <c r="F99" s="28"/>
      <c r="G99" s="37"/>
    </row>
    <row r="100" spans="1:7" ht="22.5" customHeight="1" x14ac:dyDescent="0.25">
      <c r="A100" s="32"/>
      <c r="B100" s="39"/>
      <c r="C100" s="33" t="s">
        <v>103</v>
      </c>
      <c r="D100" s="59"/>
      <c r="E100" s="71">
        <f>E99</f>
        <v>56576.030000000006</v>
      </c>
      <c r="F100" s="40"/>
      <c r="G100" s="40"/>
    </row>
    <row r="101" spans="1:7" ht="22.5" customHeight="1" x14ac:dyDescent="0.25">
      <c r="A101" s="52" t="s">
        <v>163</v>
      </c>
      <c r="B101" s="28">
        <v>576017</v>
      </c>
      <c r="C101" s="51" t="s">
        <v>219</v>
      </c>
      <c r="D101" s="57" t="s">
        <v>220</v>
      </c>
      <c r="E101" s="65">
        <v>1435</v>
      </c>
      <c r="F101" s="28">
        <v>2171</v>
      </c>
      <c r="G101" s="44" t="s">
        <v>213</v>
      </c>
    </row>
    <row r="102" spans="1:7" ht="24" customHeight="1" x14ac:dyDescent="0.25">
      <c r="A102" s="52" t="s">
        <v>163</v>
      </c>
      <c r="B102" s="28">
        <v>281559</v>
      </c>
      <c r="C102" s="51" t="s">
        <v>221</v>
      </c>
      <c r="D102" s="57" t="s">
        <v>222</v>
      </c>
      <c r="E102" s="65">
        <v>564.38</v>
      </c>
      <c r="F102" s="85">
        <v>2172</v>
      </c>
      <c r="G102" s="44" t="s">
        <v>213</v>
      </c>
    </row>
    <row r="103" spans="1:7" ht="24" customHeight="1" x14ac:dyDescent="0.25">
      <c r="A103" s="52" t="s">
        <v>163</v>
      </c>
      <c r="B103" s="28">
        <v>58174</v>
      </c>
      <c r="C103" s="51" t="s">
        <v>223</v>
      </c>
      <c r="D103" s="58" t="s">
        <v>224</v>
      </c>
      <c r="E103" s="65">
        <v>2083.8000000000002</v>
      </c>
      <c r="F103" s="85">
        <v>2173</v>
      </c>
      <c r="G103" s="44" t="s">
        <v>213</v>
      </c>
    </row>
    <row r="104" spans="1:7" ht="24" customHeight="1" x14ac:dyDescent="0.25">
      <c r="A104" s="52" t="s">
        <v>163</v>
      </c>
      <c r="B104" s="28">
        <v>253721</v>
      </c>
      <c r="C104" s="51" t="s">
        <v>225</v>
      </c>
      <c r="D104" s="58" t="s">
        <v>226</v>
      </c>
      <c r="E104" s="65">
        <v>297.05</v>
      </c>
      <c r="F104" s="85">
        <v>391915</v>
      </c>
      <c r="G104" s="44" t="s">
        <v>227</v>
      </c>
    </row>
    <row r="105" spans="1:7" ht="24" customHeight="1" x14ac:dyDescent="0.25">
      <c r="A105" s="32"/>
      <c r="B105" s="39"/>
      <c r="C105" s="33"/>
      <c r="D105" s="59"/>
      <c r="E105" s="80">
        <f>SUM(E101:E104)</f>
        <v>4380.2300000000005</v>
      </c>
      <c r="F105" s="40"/>
      <c r="G105" s="40"/>
    </row>
    <row r="106" spans="1:7" ht="27" customHeight="1" x14ac:dyDescent="0.25">
      <c r="A106" s="53" t="s">
        <v>161</v>
      </c>
      <c r="B106" s="28">
        <v>4478431</v>
      </c>
      <c r="C106" s="51" t="s">
        <v>228</v>
      </c>
      <c r="D106" s="58" t="s">
        <v>229</v>
      </c>
      <c r="E106" s="65">
        <v>287.89999999999998</v>
      </c>
      <c r="F106" s="49">
        <v>391886</v>
      </c>
      <c r="G106" s="30" t="s">
        <v>169</v>
      </c>
    </row>
    <row r="107" spans="1:7" ht="23.25" customHeight="1" x14ac:dyDescent="0.25">
      <c r="A107" s="53" t="s">
        <v>161</v>
      </c>
      <c r="B107" s="28">
        <v>7277410</v>
      </c>
      <c r="C107" s="51" t="s">
        <v>233</v>
      </c>
      <c r="D107" s="58" t="s">
        <v>230</v>
      </c>
      <c r="E107" s="65">
        <v>1051.75</v>
      </c>
      <c r="F107" s="49">
        <v>2183</v>
      </c>
      <c r="G107" s="30" t="s">
        <v>170</v>
      </c>
    </row>
    <row r="108" spans="1:7" ht="22.5" customHeight="1" x14ac:dyDescent="0.25">
      <c r="A108" s="53" t="s">
        <v>161</v>
      </c>
      <c r="B108" s="28">
        <v>3195</v>
      </c>
      <c r="C108" s="51" t="s">
        <v>231</v>
      </c>
      <c r="D108" s="58" t="s">
        <v>232</v>
      </c>
      <c r="E108" s="65">
        <v>6.87</v>
      </c>
      <c r="F108" s="49">
        <v>2834659</v>
      </c>
      <c r="G108" s="30" t="s">
        <v>170</v>
      </c>
    </row>
    <row r="109" spans="1:7" ht="22.5" customHeight="1" x14ac:dyDescent="0.25">
      <c r="A109" s="53" t="s">
        <v>161</v>
      </c>
      <c r="B109" s="28">
        <v>9056</v>
      </c>
      <c r="C109" s="51" t="s">
        <v>234</v>
      </c>
      <c r="D109" s="58" t="s">
        <v>235</v>
      </c>
      <c r="E109" s="65">
        <v>11</v>
      </c>
      <c r="F109" s="49">
        <v>2181</v>
      </c>
      <c r="G109" s="30" t="s">
        <v>170</v>
      </c>
    </row>
    <row r="110" spans="1:7" ht="24" customHeight="1" x14ac:dyDescent="0.25">
      <c r="A110" s="53" t="s">
        <v>161</v>
      </c>
      <c r="B110" s="28">
        <v>50604</v>
      </c>
      <c r="C110" s="51" t="s">
        <v>236</v>
      </c>
      <c r="D110" s="58" t="s">
        <v>237</v>
      </c>
      <c r="E110" s="72">
        <v>14.64</v>
      </c>
      <c r="F110" s="49">
        <v>39111</v>
      </c>
      <c r="G110" s="30" t="s">
        <v>170</v>
      </c>
    </row>
    <row r="111" spans="1:7" ht="24" customHeight="1" x14ac:dyDescent="0.25">
      <c r="A111" s="53" t="s">
        <v>161</v>
      </c>
      <c r="B111" s="28">
        <v>50619</v>
      </c>
      <c r="C111" s="51" t="s">
        <v>236</v>
      </c>
      <c r="D111" s="58" t="s">
        <v>237</v>
      </c>
      <c r="E111" s="72">
        <v>20.74</v>
      </c>
      <c r="F111" s="49">
        <v>39111</v>
      </c>
      <c r="G111" s="30" t="s">
        <v>170</v>
      </c>
    </row>
    <row r="112" spans="1:7" ht="24" customHeight="1" x14ac:dyDescent="0.25">
      <c r="A112" s="53" t="s">
        <v>161</v>
      </c>
      <c r="B112" s="28">
        <v>50656</v>
      </c>
      <c r="C112" s="51" t="s">
        <v>236</v>
      </c>
      <c r="D112" s="58" t="s">
        <v>237</v>
      </c>
      <c r="E112" s="72">
        <v>60.76</v>
      </c>
      <c r="F112" s="49">
        <v>39111</v>
      </c>
      <c r="G112" s="30" t="s">
        <v>170</v>
      </c>
    </row>
    <row r="113" spans="1:7" ht="24" customHeight="1" x14ac:dyDescent="0.25">
      <c r="A113" s="53" t="s">
        <v>161</v>
      </c>
      <c r="B113" s="28">
        <v>50683</v>
      </c>
      <c r="C113" s="51" t="s">
        <v>236</v>
      </c>
      <c r="D113" s="58" t="s">
        <v>237</v>
      </c>
      <c r="E113" s="72">
        <v>72.11</v>
      </c>
      <c r="F113" s="49">
        <v>39111</v>
      </c>
      <c r="G113" s="30" t="s">
        <v>170</v>
      </c>
    </row>
    <row r="114" spans="1:7" ht="24" customHeight="1" x14ac:dyDescent="0.25">
      <c r="A114" s="53" t="s">
        <v>161</v>
      </c>
      <c r="B114" s="28">
        <v>50696</v>
      </c>
      <c r="C114" s="51" t="s">
        <v>236</v>
      </c>
      <c r="D114" s="58" t="s">
        <v>237</v>
      </c>
      <c r="E114" s="73">
        <v>11.17</v>
      </c>
      <c r="F114" s="49">
        <v>39111</v>
      </c>
      <c r="G114" s="30" t="s">
        <v>170</v>
      </c>
    </row>
    <row r="115" spans="1:7" ht="24" customHeight="1" x14ac:dyDescent="0.25">
      <c r="A115" s="53" t="s">
        <v>161</v>
      </c>
      <c r="B115" s="28">
        <v>50623</v>
      </c>
      <c r="C115" s="51" t="s">
        <v>236</v>
      </c>
      <c r="D115" s="58" t="s">
        <v>237</v>
      </c>
      <c r="E115" s="73">
        <v>59.5</v>
      </c>
      <c r="F115" s="49">
        <v>39111</v>
      </c>
      <c r="G115" s="30" t="s">
        <v>170</v>
      </c>
    </row>
    <row r="116" spans="1:7" ht="24" customHeight="1" x14ac:dyDescent="0.25">
      <c r="A116" s="53" t="s">
        <v>161</v>
      </c>
      <c r="B116" s="28">
        <v>50671</v>
      </c>
      <c r="C116" s="51" t="s">
        <v>236</v>
      </c>
      <c r="D116" s="58" t="s">
        <v>237</v>
      </c>
      <c r="E116" s="73">
        <v>63.64</v>
      </c>
      <c r="F116" s="49">
        <v>39111</v>
      </c>
      <c r="G116" s="30" t="s">
        <v>170</v>
      </c>
    </row>
    <row r="117" spans="1:7" ht="24" customHeight="1" x14ac:dyDescent="0.25">
      <c r="A117" s="53" t="s">
        <v>161</v>
      </c>
      <c r="B117" s="28">
        <v>50680</v>
      </c>
      <c r="C117" s="51" t="s">
        <v>236</v>
      </c>
      <c r="D117" s="58" t="s">
        <v>237</v>
      </c>
      <c r="E117" s="73">
        <v>1222.75</v>
      </c>
      <c r="F117" s="49">
        <v>39111</v>
      </c>
      <c r="G117" s="30" t="s">
        <v>170</v>
      </c>
    </row>
    <row r="118" spans="1:7" ht="24" customHeight="1" x14ac:dyDescent="0.25">
      <c r="A118" s="53" t="s">
        <v>161</v>
      </c>
      <c r="B118" s="81">
        <v>50721</v>
      </c>
      <c r="C118" s="51" t="s">
        <v>236</v>
      </c>
      <c r="D118" s="58" t="s">
        <v>237</v>
      </c>
      <c r="E118" s="72">
        <v>25.81</v>
      </c>
      <c r="F118" s="49">
        <v>39111</v>
      </c>
      <c r="G118" s="30" t="s">
        <v>170</v>
      </c>
    </row>
    <row r="119" spans="1:7" ht="24" customHeight="1" x14ac:dyDescent="0.25">
      <c r="A119" s="53" t="s">
        <v>161</v>
      </c>
      <c r="B119" s="28">
        <v>50733</v>
      </c>
      <c r="C119" s="51" t="s">
        <v>236</v>
      </c>
      <c r="D119" s="58" t="s">
        <v>237</v>
      </c>
      <c r="E119" s="72">
        <v>45.76</v>
      </c>
      <c r="F119" s="49">
        <v>39111</v>
      </c>
      <c r="G119" s="30" t="s">
        <v>170</v>
      </c>
    </row>
    <row r="120" spans="1:7" ht="24" customHeight="1" x14ac:dyDescent="0.25">
      <c r="A120" s="53" t="s">
        <v>161</v>
      </c>
      <c r="B120" s="28">
        <v>50766</v>
      </c>
      <c r="C120" s="51" t="s">
        <v>236</v>
      </c>
      <c r="D120" s="58" t="s">
        <v>237</v>
      </c>
      <c r="E120" s="72">
        <v>57</v>
      </c>
      <c r="F120" s="49">
        <v>39111</v>
      </c>
      <c r="G120" s="30" t="s">
        <v>170</v>
      </c>
    </row>
    <row r="121" spans="1:7" ht="24" customHeight="1" x14ac:dyDescent="0.25">
      <c r="A121" s="53" t="s">
        <v>161</v>
      </c>
      <c r="B121" s="28">
        <v>50799</v>
      </c>
      <c r="C121" s="51" t="s">
        <v>236</v>
      </c>
      <c r="D121" s="58" t="s">
        <v>237</v>
      </c>
      <c r="E121" s="73">
        <v>39.33</v>
      </c>
      <c r="F121" s="49">
        <v>39111</v>
      </c>
      <c r="G121" s="30" t="s">
        <v>170</v>
      </c>
    </row>
    <row r="122" spans="1:7" ht="24" customHeight="1" x14ac:dyDescent="0.25">
      <c r="A122" s="53" t="s">
        <v>161</v>
      </c>
      <c r="B122" s="28">
        <v>50797</v>
      </c>
      <c r="C122" s="51" t="s">
        <v>236</v>
      </c>
      <c r="D122" s="58" t="s">
        <v>237</v>
      </c>
      <c r="E122" s="73">
        <v>107.5</v>
      </c>
      <c r="F122" s="49">
        <v>39111</v>
      </c>
      <c r="G122" s="30" t="s">
        <v>170</v>
      </c>
    </row>
    <row r="123" spans="1:7" ht="25.5" customHeight="1" x14ac:dyDescent="0.25">
      <c r="A123" s="53" t="s">
        <v>161</v>
      </c>
      <c r="B123" s="28">
        <v>50791</v>
      </c>
      <c r="C123" s="51" t="s">
        <v>236</v>
      </c>
      <c r="D123" s="58" t="s">
        <v>237</v>
      </c>
      <c r="E123" s="73">
        <v>17.45</v>
      </c>
      <c r="F123" s="49">
        <v>39111</v>
      </c>
      <c r="G123" s="30" t="s">
        <v>170</v>
      </c>
    </row>
    <row r="124" spans="1:7" ht="21.75" customHeight="1" x14ac:dyDescent="0.25">
      <c r="A124" s="53" t="s">
        <v>161</v>
      </c>
      <c r="B124" s="28">
        <v>50830</v>
      </c>
      <c r="C124" s="51" t="s">
        <v>236</v>
      </c>
      <c r="D124" s="58" t="s">
        <v>237</v>
      </c>
      <c r="E124" s="73">
        <v>28.62</v>
      </c>
      <c r="F124" s="49">
        <v>39111</v>
      </c>
      <c r="G124" s="30" t="s">
        <v>170</v>
      </c>
    </row>
    <row r="125" spans="1:7" ht="21.75" customHeight="1" x14ac:dyDescent="0.25">
      <c r="A125" s="53" t="s">
        <v>161</v>
      </c>
      <c r="B125" s="28">
        <v>50850</v>
      </c>
      <c r="C125" s="51" t="s">
        <v>236</v>
      </c>
      <c r="D125" s="58" t="s">
        <v>237</v>
      </c>
      <c r="E125" s="73">
        <v>35.700000000000003</v>
      </c>
      <c r="F125" s="49">
        <v>39111</v>
      </c>
      <c r="G125" s="30" t="s">
        <v>170</v>
      </c>
    </row>
    <row r="126" spans="1:7" ht="21.75" customHeight="1" x14ac:dyDescent="0.25">
      <c r="A126" s="53" t="s">
        <v>161</v>
      </c>
      <c r="B126" s="28">
        <v>50870</v>
      </c>
      <c r="C126" s="51" t="s">
        <v>236</v>
      </c>
      <c r="D126" s="58" t="s">
        <v>237</v>
      </c>
      <c r="E126" s="73">
        <v>80.260000000000005</v>
      </c>
      <c r="F126" s="49">
        <v>39111</v>
      </c>
      <c r="G126" s="30" t="s">
        <v>170</v>
      </c>
    </row>
    <row r="127" spans="1:7" ht="21.75" customHeight="1" x14ac:dyDescent="0.25">
      <c r="A127" s="53" t="s">
        <v>161</v>
      </c>
      <c r="B127" s="28">
        <v>50885</v>
      </c>
      <c r="C127" s="51" t="s">
        <v>236</v>
      </c>
      <c r="D127" s="58" t="s">
        <v>237</v>
      </c>
      <c r="E127" s="73">
        <v>37.119999999999997</v>
      </c>
      <c r="F127" s="49">
        <v>39111</v>
      </c>
      <c r="G127" s="30" t="s">
        <v>170</v>
      </c>
    </row>
    <row r="128" spans="1:7" ht="21.75" customHeight="1" x14ac:dyDescent="0.25">
      <c r="A128" s="53" t="s">
        <v>161</v>
      </c>
      <c r="B128" s="28">
        <v>881</v>
      </c>
      <c r="C128" s="51" t="s">
        <v>238</v>
      </c>
      <c r="D128" s="58" t="s">
        <v>239</v>
      </c>
      <c r="E128" s="73">
        <v>159.25</v>
      </c>
      <c r="F128" s="49">
        <v>39111</v>
      </c>
      <c r="G128" s="30" t="s">
        <v>170</v>
      </c>
    </row>
    <row r="129" spans="1:7" ht="21.75" customHeight="1" x14ac:dyDescent="0.25">
      <c r="A129" s="53" t="s">
        <v>161</v>
      </c>
      <c r="B129" s="28">
        <v>812</v>
      </c>
      <c r="C129" s="51" t="s">
        <v>240</v>
      </c>
      <c r="D129" s="58" t="s">
        <v>241</v>
      </c>
      <c r="E129" s="73">
        <v>27.96</v>
      </c>
      <c r="F129" s="49">
        <v>2162</v>
      </c>
      <c r="G129" s="30" t="s">
        <v>170</v>
      </c>
    </row>
    <row r="130" spans="1:7" ht="21.75" customHeight="1" x14ac:dyDescent="0.25">
      <c r="A130" s="53" t="s">
        <v>161</v>
      </c>
      <c r="B130" s="28">
        <v>814</v>
      </c>
      <c r="C130" s="51" t="s">
        <v>240</v>
      </c>
      <c r="D130" s="58" t="s">
        <v>241</v>
      </c>
      <c r="E130" s="73">
        <v>63.99</v>
      </c>
      <c r="F130" s="49">
        <v>2162</v>
      </c>
      <c r="G130" s="30" t="s">
        <v>170</v>
      </c>
    </row>
    <row r="131" spans="1:7" ht="21.75" customHeight="1" x14ac:dyDescent="0.25">
      <c r="A131" s="53" t="s">
        <v>161</v>
      </c>
      <c r="B131" s="28">
        <v>816</v>
      </c>
      <c r="C131" s="51" t="s">
        <v>240</v>
      </c>
      <c r="D131" s="58" t="s">
        <v>241</v>
      </c>
      <c r="E131" s="73">
        <v>27.96</v>
      </c>
      <c r="F131" s="49">
        <v>2162</v>
      </c>
      <c r="G131" s="30" t="s">
        <v>170</v>
      </c>
    </row>
    <row r="132" spans="1:7" ht="21.75" customHeight="1" x14ac:dyDescent="0.25">
      <c r="A132" s="53" t="s">
        <v>161</v>
      </c>
      <c r="B132" s="28">
        <v>819</v>
      </c>
      <c r="C132" s="51" t="s">
        <v>240</v>
      </c>
      <c r="D132" s="58" t="s">
        <v>241</v>
      </c>
      <c r="E132" s="73">
        <v>91.95</v>
      </c>
      <c r="F132" s="49">
        <v>2162</v>
      </c>
      <c r="G132" s="30" t="s">
        <v>170</v>
      </c>
    </row>
    <row r="133" spans="1:7" ht="21.75" customHeight="1" x14ac:dyDescent="0.25">
      <c r="A133" s="53" t="s">
        <v>161</v>
      </c>
      <c r="B133" s="28">
        <v>822</v>
      </c>
      <c r="C133" s="51" t="s">
        <v>240</v>
      </c>
      <c r="D133" s="58" t="s">
        <v>241</v>
      </c>
      <c r="E133" s="73">
        <v>20.97</v>
      </c>
      <c r="F133" s="49">
        <v>2162</v>
      </c>
      <c r="G133" s="30" t="s">
        <v>170</v>
      </c>
    </row>
    <row r="134" spans="1:7" ht="21.75" customHeight="1" x14ac:dyDescent="0.25">
      <c r="A134" s="53" t="s">
        <v>161</v>
      </c>
      <c r="B134" s="28">
        <v>824</v>
      </c>
      <c r="C134" s="51" t="s">
        <v>240</v>
      </c>
      <c r="D134" s="58" t="s">
        <v>241</v>
      </c>
      <c r="E134" s="73">
        <v>13.98</v>
      </c>
      <c r="F134" s="49">
        <v>2162</v>
      </c>
      <c r="G134" s="30" t="s">
        <v>170</v>
      </c>
    </row>
    <row r="135" spans="1:7" ht="21.75" customHeight="1" x14ac:dyDescent="0.25">
      <c r="A135" s="53" t="s">
        <v>161</v>
      </c>
      <c r="B135" s="28">
        <v>4456178</v>
      </c>
      <c r="C135" s="51" t="s">
        <v>228</v>
      </c>
      <c r="D135" s="58" t="s">
        <v>242</v>
      </c>
      <c r="E135" s="73">
        <v>230.4</v>
      </c>
      <c r="F135" s="49">
        <v>391017</v>
      </c>
      <c r="G135" s="30" t="s">
        <v>169</v>
      </c>
    </row>
    <row r="136" spans="1:7" ht="21.75" customHeight="1" x14ac:dyDescent="0.25">
      <c r="A136" s="53" t="s">
        <v>161</v>
      </c>
      <c r="B136" s="28">
        <v>7246730</v>
      </c>
      <c r="C136" s="51" t="s">
        <v>233</v>
      </c>
      <c r="D136" s="58" t="s">
        <v>230</v>
      </c>
      <c r="E136" s="73">
        <v>1165.71</v>
      </c>
      <c r="F136" s="49">
        <v>2161</v>
      </c>
      <c r="G136" s="30" t="s">
        <v>170</v>
      </c>
    </row>
    <row r="137" spans="1:7" ht="21.75" customHeight="1" x14ac:dyDescent="0.25">
      <c r="A137" s="53" t="s">
        <v>161</v>
      </c>
      <c r="B137" s="28">
        <v>4451195</v>
      </c>
      <c r="C137" s="51" t="s">
        <v>228</v>
      </c>
      <c r="D137" s="58" t="s">
        <v>242</v>
      </c>
      <c r="E137" s="73">
        <v>446.52</v>
      </c>
      <c r="F137" s="49">
        <v>391469</v>
      </c>
      <c r="G137" s="30" t="s">
        <v>169</v>
      </c>
    </row>
    <row r="138" spans="1:7" ht="21.75" customHeight="1" x14ac:dyDescent="0.25">
      <c r="A138" s="53" t="s">
        <v>161</v>
      </c>
      <c r="B138" s="28">
        <v>3188</v>
      </c>
      <c r="C138" s="51" t="s">
        <v>231</v>
      </c>
      <c r="D138" s="58" t="s">
        <v>232</v>
      </c>
      <c r="E138" s="73">
        <v>63.58</v>
      </c>
      <c r="F138" s="49">
        <v>2834072</v>
      </c>
      <c r="G138" s="30" t="s">
        <v>170</v>
      </c>
    </row>
    <row r="139" spans="1:7" ht="21.75" customHeight="1" x14ac:dyDescent="0.25">
      <c r="A139" s="53" t="s">
        <v>207</v>
      </c>
      <c r="B139" s="28">
        <v>15463</v>
      </c>
      <c r="C139" s="51" t="s">
        <v>208</v>
      </c>
      <c r="D139" s="58" t="s">
        <v>209</v>
      </c>
      <c r="E139" s="73">
        <v>2196</v>
      </c>
      <c r="F139" s="49">
        <v>2158</v>
      </c>
      <c r="G139" s="30" t="s">
        <v>170</v>
      </c>
    </row>
    <row r="140" spans="1:7" ht="21.75" customHeight="1" x14ac:dyDescent="0.25">
      <c r="A140" s="53" t="s">
        <v>161</v>
      </c>
      <c r="B140" s="28">
        <v>249351</v>
      </c>
      <c r="C140" s="51" t="s">
        <v>243</v>
      </c>
      <c r="D140" s="58" t="s">
        <v>244</v>
      </c>
      <c r="E140" s="73">
        <v>149.43</v>
      </c>
      <c r="F140" s="49">
        <v>391967</v>
      </c>
      <c r="G140" s="30" t="s">
        <v>169</v>
      </c>
    </row>
    <row r="141" spans="1:7" ht="21.75" customHeight="1" x14ac:dyDescent="0.25">
      <c r="A141" s="53" t="s">
        <v>161</v>
      </c>
      <c r="B141" s="28">
        <v>1739</v>
      </c>
      <c r="C141" s="51" t="s">
        <v>245</v>
      </c>
      <c r="D141" s="58" t="s">
        <v>246</v>
      </c>
      <c r="E141" s="73">
        <v>227.09</v>
      </c>
      <c r="F141" s="49">
        <v>2177</v>
      </c>
      <c r="G141" s="30" t="s">
        <v>170</v>
      </c>
    </row>
    <row r="142" spans="1:7" ht="21.75" customHeight="1" x14ac:dyDescent="0.25">
      <c r="A142" s="53" t="s">
        <v>161</v>
      </c>
      <c r="B142" s="28">
        <v>1744</v>
      </c>
      <c r="C142" s="51" t="s">
        <v>245</v>
      </c>
      <c r="D142" s="58" t="s">
        <v>246</v>
      </c>
      <c r="E142" s="73">
        <v>253.45</v>
      </c>
      <c r="F142" s="49">
        <v>2184</v>
      </c>
      <c r="G142" s="30" t="s">
        <v>170</v>
      </c>
    </row>
    <row r="143" spans="1:7" ht="21.75" customHeight="1" x14ac:dyDescent="0.25">
      <c r="A143" s="53" t="s">
        <v>161</v>
      </c>
      <c r="B143" s="28">
        <v>3196</v>
      </c>
      <c r="C143" s="51" t="s">
        <v>231</v>
      </c>
      <c r="D143" s="58" t="s">
        <v>232</v>
      </c>
      <c r="E143" s="73">
        <v>45.9</v>
      </c>
      <c r="F143" s="49">
        <v>2834972</v>
      </c>
      <c r="G143" s="30" t="s">
        <v>170</v>
      </c>
    </row>
    <row r="144" spans="1:7" ht="21.75" customHeight="1" x14ac:dyDescent="0.25">
      <c r="A144" s="53" t="s">
        <v>161</v>
      </c>
      <c r="B144" s="28">
        <v>5220358</v>
      </c>
      <c r="C144" s="51" t="s">
        <v>269</v>
      </c>
      <c r="D144" s="58" t="s">
        <v>270</v>
      </c>
      <c r="E144" s="73">
        <v>339.75</v>
      </c>
      <c r="F144" s="49">
        <v>391029</v>
      </c>
      <c r="G144" s="30" t="s">
        <v>170</v>
      </c>
    </row>
    <row r="145" spans="1:7" ht="24" customHeight="1" x14ac:dyDescent="0.25">
      <c r="A145" s="32"/>
      <c r="B145" s="39"/>
      <c r="C145" s="33"/>
      <c r="D145" s="59"/>
      <c r="E145" s="80">
        <f>SUM(E106:E144)</f>
        <v>8881.27</v>
      </c>
      <c r="F145" s="40"/>
      <c r="G145" s="40"/>
    </row>
    <row r="146" spans="1:7" ht="24" customHeight="1" x14ac:dyDescent="0.25">
      <c r="A146" s="53" t="s">
        <v>161</v>
      </c>
      <c r="B146" s="28">
        <v>7975686</v>
      </c>
      <c r="C146" s="51" t="s">
        <v>247</v>
      </c>
      <c r="D146" s="58" t="s">
        <v>248</v>
      </c>
      <c r="E146" s="73">
        <v>658.47</v>
      </c>
      <c r="F146" s="28">
        <v>2176</v>
      </c>
      <c r="G146" s="30" t="s">
        <v>30</v>
      </c>
    </row>
    <row r="147" spans="1:7" ht="24" customHeight="1" x14ac:dyDescent="0.25">
      <c r="A147" s="53" t="s">
        <v>161</v>
      </c>
      <c r="B147" s="28">
        <v>1826958</v>
      </c>
      <c r="C147" s="51" t="s">
        <v>249</v>
      </c>
      <c r="D147" s="58" t="s">
        <v>250</v>
      </c>
      <c r="E147" s="73">
        <v>1451.78</v>
      </c>
      <c r="F147" s="28">
        <v>2175</v>
      </c>
      <c r="G147" s="30" t="s">
        <v>30</v>
      </c>
    </row>
    <row r="148" spans="1:7" ht="24" customHeight="1" x14ac:dyDescent="0.25">
      <c r="A148" s="53" t="s">
        <v>161</v>
      </c>
      <c r="B148" s="28">
        <v>875918</v>
      </c>
      <c r="C148" s="51" t="s">
        <v>251</v>
      </c>
      <c r="D148" s="58" t="s">
        <v>252</v>
      </c>
      <c r="E148" s="73">
        <v>335.59</v>
      </c>
      <c r="F148" s="28">
        <v>2174</v>
      </c>
      <c r="G148" s="30" t="s">
        <v>30</v>
      </c>
    </row>
    <row r="149" spans="1:7" ht="24" customHeight="1" x14ac:dyDescent="0.25">
      <c r="A149" s="53" t="s">
        <v>161</v>
      </c>
      <c r="B149" s="28">
        <v>565</v>
      </c>
      <c r="C149" s="51" t="s">
        <v>253</v>
      </c>
      <c r="D149" s="58" t="s">
        <v>254</v>
      </c>
      <c r="E149" s="73">
        <v>440.54</v>
      </c>
      <c r="F149" s="28">
        <v>391918</v>
      </c>
      <c r="G149" s="30" t="s">
        <v>214</v>
      </c>
    </row>
    <row r="150" spans="1:7" ht="24" customHeight="1" x14ac:dyDescent="0.25">
      <c r="A150" s="53" t="s">
        <v>161</v>
      </c>
      <c r="B150" s="28">
        <v>58768</v>
      </c>
      <c r="C150" s="51" t="s">
        <v>255</v>
      </c>
      <c r="D150" s="58" t="s">
        <v>256</v>
      </c>
      <c r="E150" s="73">
        <v>259</v>
      </c>
      <c r="F150" s="28">
        <v>2180</v>
      </c>
      <c r="G150" s="30" t="s">
        <v>30</v>
      </c>
    </row>
    <row r="151" spans="1:7" ht="24" customHeight="1" x14ac:dyDescent="0.25">
      <c r="A151" s="53" t="s">
        <v>161</v>
      </c>
      <c r="B151" s="28">
        <v>4391</v>
      </c>
      <c r="C151" s="51" t="s">
        <v>257</v>
      </c>
      <c r="D151" s="58" t="s">
        <v>258</v>
      </c>
      <c r="E151" s="73">
        <v>89</v>
      </c>
      <c r="F151" s="28">
        <v>2167</v>
      </c>
      <c r="G151" s="30" t="s">
        <v>30</v>
      </c>
    </row>
    <row r="152" spans="1:7" ht="24" customHeight="1" x14ac:dyDescent="0.25">
      <c r="A152" s="53" t="s">
        <v>161</v>
      </c>
      <c r="B152" s="28">
        <v>62818</v>
      </c>
      <c r="C152" s="51" t="s">
        <v>259</v>
      </c>
      <c r="D152" s="58" t="s">
        <v>260</v>
      </c>
      <c r="E152" s="73">
        <v>1369.15</v>
      </c>
      <c r="F152" s="28">
        <v>2160</v>
      </c>
      <c r="G152" s="30" t="s">
        <v>30</v>
      </c>
    </row>
    <row r="153" spans="1:7" ht="24" customHeight="1" x14ac:dyDescent="0.25">
      <c r="A153" s="53" t="s">
        <v>161</v>
      </c>
      <c r="B153" s="28">
        <v>236734</v>
      </c>
      <c r="C153" s="51" t="s">
        <v>271</v>
      </c>
      <c r="D153" s="58" t="s">
        <v>272</v>
      </c>
      <c r="E153" s="73">
        <v>729.41</v>
      </c>
      <c r="F153" s="28">
        <v>2186</v>
      </c>
      <c r="G153" s="30" t="s">
        <v>30</v>
      </c>
    </row>
    <row r="154" spans="1:7" ht="21" customHeight="1" x14ac:dyDescent="0.25">
      <c r="A154" s="32"/>
      <c r="B154" s="39"/>
      <c r="C154" s="33"/>
      <c r="D154" s="59"/>
      <c r="E154" s="80">
        <f>SUM(E146:E153)</f>
        <v>5332.9400000000005</v>
      </c>
      <c r="F154" s="40"/>
      <c r="G154" s="40"/>
    </row>
    <row r="155" spans="1:7" ht="22.5" customHeight="1" x14ac:dyDescent="0.25">
      <c r="A155" s="29" t="s">
        <v>86</v>
      </c>
      <c r="B155" s="28">
        <v>13983</v>
      </c>
      <c r="C155" s="51" t="s">
        <v>199</v>
      </c>
      <c r="D155" s="57" t="s">
        <v>200</v>
      </c>
      <c r="E155" s="73">
        <v>8988.2800000000007</v>
      </c>
      <c r="F155" s="49">
        <v>2189</v>
      </c>
      <c r="G155" s="30" t="s">
        <v>31</v>
      </c>
    </row>
    <row r="156" spans="1:7" ht="22.5" customHeight="1" x14ac:dyDescent="0.25">
      <c r="A156" s="29" t="s">
        <v>86</v>
      </c>
      <c r="B156" s="28" t="s">
        <v>72</v>
      </c>
      <c r="C156" s="51" t="s">
        <v>149</v>
      </c>
      <c r="D156" s="57" t="s">
        <v>63</v>
      </c>
      <c r="E156" s="73">
        <v>1424.78</v>
      </c>
      <c r="F156" s="49">
        <v>391834</v>
      </c>
      <c r="G156" s="30" t="s">
        <v>31</v>
      </c>
    </row>
    <row r="157" spans="1:7" ht="22.5" customHeight="1" x14ac:dyDescent="0.25">
      <c r="A157" s="29" t="s">
        <v>86</v>
      </c>
      <c r="B157" s="28" t="s">
        <v>72</v>
      </c>
      <c r="C157" s="51" t="s">
        <v>149</v>
      </c>
      <c r="D157" s="57" t="s">
        <v>63</v>
      </c>
      <c r="E157" s="73">
        <v>4416.8</v>
      </c>
      <c r="F157" s="49">
        <v>391835</v>
      </c>
      <c r="G157" s="30" t="s">
        <v>31</v>
      </c>
    </row>
    <row r="158" spans="1:7" ht="22.5" customHeight="1" x14ac:dyDescent="0.25">
      <c r="A158" s="29" t="s">
        <v>86</v>
      </c>
      <c r="B158" s="28" t="s">
        <v>72</v>
      </c>
      <c r="C158" s="51" t="s">
        <v>149</v>
      </c>
      <c r="D158" s="57" t="s">
        <v>63</v>
      </c>
      <c r="E158" s="73">
        <v>1425.13</v>
      </c>
      <c r="F158" s="49">
        <v>391834</v>
      </c>
      <c r="G158" s="30" t="s">
        <v>31</v>
      </c>
    </row>
    <row r="159" spans="1:7" ht="22.5" customHeight="1" x14ac:dyDescent="0.25">
      <c r="A159" s="29" t="s">
        <v>86</v>
      </c>
      <c r="B159" s="28" t="s">
        <v>72</v>
      </c>
      <c r="C159" s="51" t="s">
        <v>149</v>
      </c>
      <c r="D159" s="57" t="s">
        <v>63</v>
      </c>
      <c r="E159" s="73">
        <v>4417.91</v>
      </c>
      <c r="F159" s="49">
        <v>391835</v>
      </c>
      <c r="G159" s="30" t="s">
        <v>31</v>
      </c>
    </row>
    <row r="160" spans="1:7" ht="21.75" customHeight="1" x14ac:dyDescent="0.25">
      <c r="A160" s="29" t="s">
        <v>74</v>
      </c>
      <c r="B160" s="28">
        <v>146</v>
      </c>
      <c r="C160" s="51" t="s">
        <v>146</v>
      </c>
      <c r="D160" s="58" t="s">
        <v>147</v>
      </c>
      <c r="E160" s="64">
        <v>58583.5</v>
      </c>
      <c r="F160" s="49">
        <v>39114</v>
      </c>
      <c r="G160" s="30" t="s">
        <v>31</v>
      </c>
    </row>
    <row r="161" spans="1:8" ht="21.75" customHeight="1" x14ac:dyDescent="0.25">
      <c r="A161" s="29" t="s">
        <v>74</v>
      </c>
      <c r="B161" s="28" t="s">
        <v>72</v>
      </c>
      <c r="C161" s="51" t="s">
        <v>149</v>
      </c>
      <c r="D161" s="57" t="s">
        <v>63</v>
      </c>
      <c r="E161" s="64">
        <v>936.34</v>
      </c>
      <c r="F161" s="49">
        <v>391834</v>
      </c>
      <c r="G161" s="30" t="s">
        <v>31</v>
      </c>
    </row>
    <row r="162" spans="1:8" ht="21.75" customHeight="1" x14ac:dyDescent="0.25">
      <c r="A162" s="29" t="s">
        <v>74</v>
      </c>
      <c r="B162" s="28" t="s">
        <v>72</v>
      </c>
      <c r="C162" s="51" t="s">
        <v>149</v>
      </c>
      <c r="D162" s="57" t="s">
        <v>63</v>
      </c>
      <c r="E162" s="64">
        <v>2902.66</v>
      </c>
      <c r="F162" s="49">
        <v>391835</v>
      </c>
      <c r="G162" s="30" t="s">
        <v>31</v>
      </c>
    </row>
    <row r="163" spans="1:8" ht="24" customHeight="1" x14ac:dyDescent="0.25">
      <c r="A163" s="51" t="s">
        <v>121</v>
      </c>
      <c r="B163" s="28">
        <v>1729</v>
      </c>
      <c r="C163" s="51" t="s">
        <v>122</v>
      </c>
      <c r="D163" s="58" t="s">
        <v>123</v>
      </c>
      <c r="E163" s="64">
        <v>8088.52</v>
      </c>
      <c r="F163" s="85">
        <v>2168</v>
      </c>
      <c r="G163" s="30" t="s">
        <v>31</v>
      </c>
    </row>
    <row r="164" spans="1:8" ht="24" customHeight="1" x14ac:dyDescent="0.25">
      <c r="A164" s="51" t="s">
        <v>121</v>
      </c>
      <c r="B164" s="28" t="s">
        <v>72</v>
      </c>
      <c r="C164" s="51" t="s">
        <v>149</v>
      </c>
      <c r="D164" s="57" t="s">
        <v>63</v>
      </c>
      <c r="E164" s="67">
        <v>287.94</v>
      </c>
      <c r="F164" s="85">
        <v>391826</v>
      </c>
      <c r="G164" s="30" t="s">
        <v>31</v>
      </c>
    </row>
    <row r="165" spans="1:8" ht="23.25" customHeight="1" x14ac:dyDescent="0.25">
      <c r="A165" s="51" t="s">
        <v>121</v>
      </c>
      <c r="B165" s="28" t="s">
        <v>143</v>
      </c>
      <c r="C165" s="51" t="s">
        <v>142</v>
      </c>
      <c r="D165" s="58" t="s">
        <v>63</v>
      </c>
      <c r="E165" s="67">
        <v>349.02</v>
      </c>
      <c r="F165" s="85">
        <v>391175</v>
      </c>
      <c r="G165" s="30" t="s">
        <v>31</v>
      </c>
    </row>
    <row r="166" spans="1:8" ht="24" customHeight="1" x14ac:dyDescent="0.25">
      <c r="A166" s="52" t="s">
        <v>148</v>
      </c>
      <c r="B166" s="28">
        <v>34</v>
      </c>
      <c r="C166" s="51" t="s">
        <v>196</v>
      </c>
      <c r="D166" s="57" t="s">
        <v>197</v>
      </c>
      <c r="E166" s="64">
        <v>470.07</v>
      </c>
      <c r="F166" s="49">
        <v>39114</v>
      </c>
      <c r="G166" s="30" t="s">
        <v>31</v>
      </c>
    </row>
    <row r="167" spans="1:8" ht="24" customHeight="1" x14ac:dyDescent="0.25">
      <c r="A167" s="52" t="s">
        <v>148</v>
      </c>
      <c r="B167" s="28" t="s">
        <v>72</v>
      </c>
      <c r="C167" s="51" t="s">
        <v>149</v>
      </c>
      <c r="D167" s="57" t="s">
        <v>63</v>
      </c>
      <c r="E167" s="64">
        <v>7.51</v>
      </c>
      <c r="F167" s="49">
        <v>391834</v>
      </c>
      <c r="G167" s="30" t="s">
        <v>31</v>
      </c>
    </row>
    <row r="168" spans="1:8" ht="24" customHeight="1" x14ac:dyDescent="0.25">
      <c r="A168" s="52" t="s">
        <v>148</v>
      </c>
      <c r="B168" s="28" t="s">
        <v>72</v>
      </c>
      <c r="C168" s="51" t="s">
        <v>149</v>
      </c>
      <c r="D168" s="57" t="s">
        <v>63</v>
      </c>
      <c r="E168" s="64">
        <v>23.3</v>
      </c>
      <c r="F168" s="49">
        <v>391835</v>
      </c>
      <c r="G168" s="30" t="s">
        <v>31</v>
      </c>
    </row>
    <row r="169" spans="1:8" ht="24" customHeight="1" x14ac:dyDescent="0.25">
      <c r="A169" s="52" t="s">
        <v>160</v>
      </c>
      <c r="B169" s="28">
        <v>33</v>
      </c>
      <c r="C169" s="51" t="s">
        <v>196</v>
      </c>
      <c r="D169" s="57" t="s">
        <v>197</v>
      </c>
      <c r="E169" s="64">
        <v>1754.92</v>
      </c>
      <c r="F169" s="49">
        <v>39114</v>
      </c>
      <c r="G169" s="30" t="s">
        <v>31</v>
      </c>
    </row>
    <row r="170" spans="1:8" ht="24" customHeight="1" x14ac:dyDescent="0.25">
      <c r="A170" s="52" t="s">
        <v>160</v>
      </c>
      <c r="B170" s="28" t="s">
        <v>72</v>
      </c>
      <c r="C170" s="51" t="s">
        <v>149</v>
      </c>
      <c r="D170" s="57" t="s">
        <v>63</v>
      </c>
      <c r="E170" s="64">
        <v>29.8</v>
      </c>
      <c r="F170" s="49">
        <v>391834</v>
      </c>
      <c r="G170" s="30" t="s">
        <v>31</v>
      </c>
    </row>
    <row r="171" spans="1:8" ht="24" customHeight="1" x14ac:dyDescent="0.25">
      <c r="A171" s="52" t="s">
        <v>160</v>
      </c>
      <c r="B171" s="28" t="s">
        <v>72</v>
      </c>
      <c r="C171" s="51" t="s">
        <v>149</v>
      </c>
      <c r="D171" s="57" t="s">
        <v>63</v>
      </c>
      <c r="E171" s="64">
        <v>92.38</v>
      </c>
      <c r="F171" s="49">
        <v>391835</v>
      </c>
      <c r="G171" s="30" t="s">
        <v>31</v>
      </c>
    </row>
    <row r="172" spans="1:8" ht="24" customHeight="1" x14ac:dyDescent="0.25">
      <c r="A172" s="52" t="s">
        <v>180</v>
      </c>
      <c r="B172" s="28" t="s">
        <v>112</v>
      </c>
      <c r="C172" s="51" t="s">
        <v>201</v>
      </c>
      <c r="D172" s="57" t="s">
        <v>181</v>
      </c>
      <c r="E172" s="64">
        <v>30.98</v>
      </c>
      <c r="F172" s="49">
        <v>5968884</v>
      </c>
      <c r="G172" s="30" t="s">
        <v>182</v>
      </c>
      <c r="H172" s="14"/>
    </row>
    <row r="173" spans="1:8" ht="17.25" customHeight="1" x14ac:dyDescent="0.25">
      <c r="A173" s="52" t="s">
        <v>180</v>
      </c>
      <c r="B173" s="28" t="s">
        <v>127</v>
      </c>
      <c r="C173" s="28" t="s">
        <v>88</v>
      </c>
      <c r="D173" s="28"/>
      <c r="E173" s="61">
        <f>156.1+64</f>
        <v>220.1</v>
      </c>
      <c r="F173" s="28"/>
      <c r="G173" s="37" t="s">
        <v>126</v>
      </c>
    </row>
    <row r="174" spans="1:8" ht="21" customHeight="1" x14ac:dyDescent="0.25">
      <c r="A174" s="52"/>
      <c r="B174" s="28">
        <v>198</v>
      </c>
      <c r="C174" s="27" t="s">
        <v>261</v>
      </c>
      <c r="D174" s="57" t="s">
        <v>262</v>
      </c>
      <c r="E174" s="102">
        <v>5785</v>
      </c>
      <c r="F174" s="49">
        <v>39107</v>
      </c>
      <c r="G174" s="30" t="s">
        <v>31</v>
      </c>
    </row>
    <row r="175" spans="1:8" ht="21" customHeight="1" x14ac:dyDescent="0.25">
      <c r="A175" s="52" t="s">
        <v>263</v>
      </c>
      <c r="B175" s="28">
        <v>24</v>
      </c>
      <c r="C175" s="27" t="s">
        <v>264</v>
      </c>
      <c r="D175" s="57" t="s">
        <v>265</v>
      </c>
      <c r="E175" s="102">
        <v>1480</v>
      </c>
      <c r="F175" s="49">
        <v>2159</v>
      </c>
      <c r="G175" s="30" t="s">
        <v>31</v>
      </c>
    </row>
    <row r="176" spans="1:8" ht="23.25" customHeight="1" x14ac:dyDescent="0.25">
      <c r="A176" s="52" t="s">
        <v>266</v>
      </c>
      <c r="B176" s="28">
        <v>189</v>
      </c>
      <c r="C176" s="27" t="s">
        <v>267</v>
      </c>
      <c r="D176" s="57" t="s">
        <v>268</v>
      </c>
      <c r="E176" s="102">
        <v>520</v>
      </c>
      <c r="F176" s="49">
        <v>2163</v>
      </c>
      <c r="G176" s="30" t="s">
        <v>31</v>
      </c>
    </row>
    <row r="177" spans="1:8" ht="23.25" customHeight="1" x14ac:dyDescent="0.25">
      <c r="A177" s="52" t="s">
        <v>266</v>
      </c>
      <c r="B177" s="28">
        <v>190</v>
      </c>
      <c r="C177" s="27" t="s">
        <v>267</v>
      </c>
      <c r="D177" s="57" t="s">
        <v>268</v>
      </c>
      <c r="E177" s="102">
        <v>400</v>
      </c>
      <c r="F177" s="49">
        <v>2163</v>
      </c>
      <c r="G177" s="30" t="s">
        <v>31</v>
      </c>
    </row>
    <row r="178" spans="1:8" ht="21.75" customHeight="1" x14ac:dyDescent="0.25">
      <c r="A178" s="52" t="s">
        <v>266</v>
      </c>
      <c r="B178" s="28">
        <v>191</v>
      </c>
      <c r="C178" s="27" t="s">
        <v>267</v>
      </c>
      <c r="D178" s="57" t="s">
        <v>268</v>
      </c>
      <c r="E178" s="102">
        <v>280</v>
      </c>
      <c r="F178" s="28">
        <v>2163</v>
      </c>
      <c r="G178" s="30" t="s">
        <v>31</v>
      </c>
    </row>
    <row r="179" spans="1:8" ht="17.25" customHeight="1" x14ac:dyDescent="0.25">
      <c r="A179" s="92"/>
      <c r="B179" s="93"/>
      <c r="C179" s="94"/>
      <c r="D179" s="95"/>
      <c r="E179" s="98">
        <f>SUM(E155:E178)</f>
        <v>102914.94000000002</v>
      </c>
      <c r="F179" s="93"/>
      <c r="G179" s="96"/>
    </row>
    <row r="180" spans="1:8" ht="24" customHeight="1" x14ac:dyDescent="0.25">
      <c r="A180" s="29" t="s">
        <v>188</v>
      </c>
      <c r="B180" s="28">
        <v>15799</v>
      </c>
      <c r="C180" s="51" t="s">
        <v>139</v>
      </c>
      <c r="D180" s="57" t="s">
        <v>140</v>
      </c>
      <c r="E180" s="64">
        <v>2003.39</v>
      </c>
      <c r="F180" s="49">
        <v>39114</v>
      </c>
      <c r="G180" s="37" t="s">
        <v>89</v>
      </c>
      <c r="H180" s="14"/>
    </row>
    <row r="181" spans="1:8" ht="24" customHeight="1" x14ac:dyDescent="0.25">
      <c r="A181" s="29" t="s">
        <v>188</v>
      </c>
      <c r="B181" s="28" t="s">
        <v>72</v>
      </c>
      <c r="C181" s="51" t="s">
        <v>149</v>
      </c>
      <c r="D181" s="57" t="s">
        <v>63</v>
      </c>
      <c r="E181" s="64">
        <v>32.020000000000003</v>
      </c>
      <c r="F181" s="49">
        <v>391834</v>
      </c>
      <c r="G181" s="37" t="s">
        <v>89</v>
      </c>
      <c r="H181" s="14"/>
    </row>
    <row r="182" spans="1:8" ht="24" customHeight="1" x14ac:dyDescent="0.25">
      <c r="A182" s="29" t="s">
        <v>188</v>
      </c>
      <c r="B182" s="28" t="s">
        <v>72</v>
      </c>
      <c r="C182" s="51" t="s">
        <v>149</v>
      </c>
      <c r="D182" s="57" t="s">
        <v>63</v>
      </c>
      <c r="E182" s="64">
        <v>99.27</v>
      </c>
      <c r="F182" s="49">
        <v>391835</v>
      </c>
      <c r="G182" s="37" t="s">
        <v>89</v>
      </c>
      <c r="H182" s="14"/>
    </row>
    <row r="183" spans="1:8" ht="23.25" customHeight="1" x14ac:dyDescent="0.25">
      <c r="A183" s="52" t="s">
        <v>80</v>
      </c>
      <c r="B183" s="28">
        <v>5442</v>
      </c>
      <c r="C183" s="51" t="s">
        <v>81</v>
      </c>
      <c r="D183" s="58" t="s">
        <v>117</v>
      </c>
      <c r="E183" s="65">
        <v>517.55999999999995</v>
      </c>
      <c r="F183" s="49">
        <v>39114</v>
      </c>
      <c r="G183" s="37" t="s">
        <v>89</v>
      </c>
    </row>
    <row r="184" spans="1:8" ht="23.25" customHeight="1" x14ac:dyDescent="0.25">
      <c r="A184" s="52" t="s">
        <v>80</v>
      </c>
      <c r="B184" s="28" t="s">
        <v>72</v>
      </c>
      <c r="C184" s="51" t="s">
        <v>149</v>
      </c>
      <c r="D184" s="57" t="s">
        <v>63</v>
      </c>
      <c r="E184" s="65">
        <v>11.82</v>
      </c>
      <c r="F184" s="49">
        <v>391834</v>
      </c>
      <c r="G184" s="37" t="s">
        <v>89</v>
      </c>
    </row>
    <row r="185" spans="1:8" ht="23.25" customHeight="1" x14ac:dyDescent="0.25">
      <c r="A185" s="52" t="s">
        <v>80</v>
      </c>
      <c r="B185" s="28" t="s">
        <v>72</v>
      </c>
      <c r="C185" s="51" t="s">
        <v>149</v>
      </c>
      <c r="D185" s="57" t="s">
        <v>63</v>
      </c>
      <c r="E185" s="65">
        <v>36.630000000000003</v>
      </c>
      <c r="F185" s="49">
        <v>391835</v>
      </c>
      <c r="G185" s="37" t="s">
        <v>89</v>
      </c>
    </row>
    <row r="186" spans="1:8" ht="23.25" customHeight="1" x14ac:dyDescent="0.25">
      <c r="A186" s="52" t="s">
        <v>79</v>
      </c>
      <c r="B186" s="28">
        <v>8</v>
      </c>
      <c r="C186" s="27" t="s">
        <v>216</v>
      </c>
      <c r="D186" s="57" t="s">
        <v>215</v>
      </c>
      <c r="E186" s="65">
        <v>2632.49</v>
      </c>
      <c r="F186" s="49">
        <v>39114</v>
      </c>
      <c r="G186" s="37" t="s">
        <v>89</v>
      </c>
    </row>
    <row r="187" spans="1:8" ht="23.25" customHeight="1" x14ac:dyDescent="0.25">
      <c r="A187" s="52" t="s">
        <v>141</v>
      </c>
      <c r="B187" s="28">
        <v>6</v>
      </c>
      <c r="C187" s="27" t="s">
        <v>216</v>
      </c>
      <c r="D187" s="57" t="s">
        <v>215</v>
      </c>
      <c r="E187" s="64">
        <v>1220.05</v>
      </c>
      <c r="F187" s="49">
        <v>39111</v>
      </c>
      <c r="G187" s="37" t="s">
        <v>152</v>
      </c>
      <c r="H187" s="14"/>
    </row>
    <row r="188" spans="1:8" ht="24" customHeight="1" x14ac:dyDescent="0.25">
      <c r="A188" s="29" t="s">
        <v>138</v>
      </c>
      <c r="B188" s="28">
        <v>184</v>
      </c>
      <c r="C188" s="51" t="s">
        <v>157</v>
      </c>
      <c r="D188" s="58" t="s">
        <v>150</v>
      </c>
      <c r="E188" s="64">
        <v>4674.6000000000004</v>
      </c>
      <c r="F188" s="49">
        <v>39114</v>
      </c>
      <c r="G188" s="37" t="s">
        <v>89</v>
      </c>
    </row>
    <row r="189" spans="1:8" ht="24" customHeight="1" x14ac:dyDescent="0.25">
      <c r="A189" s="52" t="s">
        <v>144</v>
      </c>
      <c r="B189" s="28">
        <v>15800</v>
      </c>
      <c r="C189" s="51" t="s">
        <v>139</v>
      </c>
      <c r="D189" s="57" t="s">
        <v>140</v>
      </c>
      <c r="E189" s="64">
        <v>2855.01</v>
      </c>
      <c r="F189" s="49">
        <v>39114</v>
      </c>
      <c r="G189" s="30" t="s">
        <v>31</v>
      </c>
      <c r="H189" s="14"/>
    </row>
    <row r="190" spans="1:8" ht="24" customHeight="1" x14ac:dyDescent="0.25">
      <c r="A190" s="52" t="s">
        <v>144</v>
      </c>
      <c r="B190" s="28" t="s">
        <v>72</v>
      </c>
      <c r="C190" s="51" t="s">
        <v>149</v>
      </c>
      <c r="D190" s="57" t="s">
        <v>63</v>
      </c>
      <c r="E190" s="64">
        <v>54.08</v>
      </c>
      <c r="F190" s="49">
        <v>391834</v>
      </c>
      <c r="G190" s="30" t="s">
        <v>31</v>
      </c>
      <c r="H190" s="14"/>
    </row>
    <row r="191" spans="1:8" ht="24" customHeight="1" x14ac:dyDescent="0.25">
      <c r="A191" s="52" t="s">
        <v>144</v>
      </c>
      <c r="B191" s="28" t="s">
        <v>72</v>
      </c>
      <c r="C191" s="51" t="s">
        <v>149</v>
      </c>
      <c r="D191" s="57" t="s">
        <v>63</v>
      </c>
      <c r="E191" s="64">
        <v>167.65</v>
      </c>
      <c r="F191" s="49">
        <v>391835</v>
      </c>
      <c r="G191" s="30" t="s">
        <v>31</v>
      </c>
      <c r="H191" s="14"/>
    </row>
    <row r="192" spans="1:8" ht="24" customHeight="1" x14ac:dyDescent="0.25">
      <c r="A192" s="52" t="s">
        <v>171</v>
      </c>
      <c r="B192" s="28">
        <v>165</v>
      </c>
      <c r="C192" s="51" t="s">
        <v>172</v>
      </c>
      <c r="D192" s="57" t="s">
        <v>173</v>
      </c>
      <c r="E192" s="64">
        <v>3000</v>
      </c>
      <c r="F192" s="49">
        <v>39114</v>
      </c>
      <c r="G192" s="30" t="s">
        <v>164</v>
      </c>
      <c r="H192" s="14"/>
    </row>
    <row r="193" spans="1:8" ht="24" customHeight="1" x14ac:dyDescent="0.25">
      <c r="A193" s="52" t="s">
        <v>171</v>
      </c>
      <c r="B193" s="28">
        <v>166</v>
      </c>
      <c r="C193" s="51" t="s">
        <v>172</v>
      </c>
      <c r="D193" s="57" t="s">
        <v>173</v>
      </c>
      <c r="E193" s="64">
        <v>1650</v>
      </c>
      <c r="F193" s="49">
        <v>39114</v>
      </c>
      <c r="G193" s="30" t="s">
        <v>31</v>
      </c>
      <c r="H193" s="14"/>
    </row>
    <row r="194" spans="1:8" ht="24" customHeight="1" x14ac:dyDescent="0.25">
      <c r="A194" s="52" t="s">
        <v>202</v>
      </c>
      <c r="B194" s="28">
        <v>167</v>
      </c>
      <c r="C194" s="51" t="s">
        <v>172</v>
      </c>
      <c r="D194" s="57" t="s">
        <v>173</v>
      </c>
      <c r="E194" s="64">
        <v>275</v>
      </c>
      <c r="F194" s="49">
        <v>39114</v>
      </c>
      <c r="G194" s="30" t="s">
        <v>31</v>
      </c>
      <c r="H194" s="14"/>
    </row>
    <row r="195" spans="1:8" ht="24" customHeight="1" x14ac:dyDescent="0.25">
      <c r="A195" s="52" t="s">
        <v>171</v>
      </c>
      <c r="B195" s="28">
        <v>3886</v>
      </c>
      <c r="C195" s="51" t="s">
        <v>192</v>
      </c>
      <c r="D195" s="57" t="s">
        <v>193</v>
      </c>
      <c r="E195" s="64">
        <v>1815</v>
      </c>
      <c r="F195" s="49">
        <v>39114</v>
      </c>
      <c r="G195" s="30" t="s">
        <v>164</v>
      </c>
      <c r="H195" s="14"/>
    </row>
    <row r="196" spans="1:8" ht="24" customHeight="1" x14ac:dyDescent="0.25">
      <c r="A196" s="52" t="s">
        <v>171</v>
      </c>
      <c r="B196" s="28">
        <v>3887</v>
      </c>
      <c r="C196" s="51" t="s">
        <v>192</v>
      </c>
      <c r="D196" s="57" t="s">
        <v>193</v>
      </c>
      <c r="E196" s="64">
        <v>605</v>
      </c>
      <c r="F196" s="49">
        <v>39114</v>
      </c>
      <c r="G196" s="30" t="s">
        <v>164</v>
      </c>
      <c r="H196" s="14"/>
    </row>
    <row r="197" spans="1:8" ht="24" customHeight="1" x14ac:dyDescent="0.25">
      <c r="A197" s="29" t="s">
        <v>86</v>
      </c>
      <c r="B197" s="28">
        <v>13982</v>
      </c>
      <c r="C197" s="51" t="s">
        <v>199</v>
      </c>
      <c r="D197" s="57" t="s">
        <v>200</v>
      </c>
      <c r="E197" s="64">
        <v>150151.13</v>
      </c>
      <c r="F197" s="49">
        <v>2188</v>
      </c>
      <c r="G197" s="30" t="s">
        <v>164</v>
      </c>
      <c r="H197" s="14"/>
    </row>
    <row r="198" spans="1:8" ht="24" customHeight="1" x14ac:dyDescent="0.25">
      <c r="A198" s="29" t="s">
        <v>86</v>
      </c>
      <c r="B198" s="28" t="s">
        <v>72</v>
      </c>
      <c r="C198" s="51" t="s">
        <v>149</v>
      </c>
      <c r="D198" s="57" t="s">
        <v>63</v>
      </c>
      <c r="E198" s="64">
        <v>1052.68</v>
      </c>
      <c r="F198" s="49">
        <v>391834</v>
      </c>
      <c r="G198" s="30" t="s">
        <v>164</v>
      </c>
      <c r="H198" s="14"/>
    </row>
    <row r="199" spans="1:8" ht="24" customHeight="1" x14ac:dyDescent="0.25">
      <c r="A199" s="29" t="s">
        <v>86</v>
      </c>
      <c r="B199" s="28" t="s">
        <v>72</v>
      </c>
      <c r="C199" s="51" t="s">
        <v>149</v>
      </c>
      <c r="D199" s="57" t="s">
        <v>63</v>
      </c>
      <c r="E199" s="64">
        <v>3263.31</v>
      </c>
      <c r="F199" s="49">
        <v>391835</v>
      </c>
      <c r="G199" s="30" t="s">
        <v>164</v>
      </c>
      <c r="H199" s="14"/>
    </row>
    <row r="200" spans="1:8" ht="24" customHeight="1" x14ac:dyDescent="0.25">
      <c r="A200" s="29" t="s">
        <v>86</v>
      </c>
      <c r="B200" s="28" t="s">
        <v>72</v>
      </c>
      <c r="C200" s="51" t="s">
        <v>149</v>
      </c>
      <c r="D200" s="57" t="s">
        <v>63</v>
      </c>
      <c r="E200" s="64">
        <v>981.4</v>
      </c>
      <c r="F200" s="49">
        <v>391834</v>
      </c>
      <c r="G200" s="30" t="s">
        <v>164</v>
      </c>
      <c r="H200" s="14"/>
    </row>
    <row r="201" spans="1:8" ht="24" customHeight="1" x14ac:dyDescent="0.25">
      <c r="A201" s="29" t="s">
        <v>86</v>
      </c>
      <c r="B201" s="28" t="s">
        <v>72</v>
      </c>
      <c r="C201" s="51" t="s">
        <v>149</v>
      </c>
      <c r="D201" s="57" t="s">
        <v>63</v>
      </c>
      <c r="E201" s="64">
        <v>3042.34</v>
      </c>
      <c r="F201" s="49">
        <v>391835</v>
      </c>
      <c r="G201" s="30" t="s">
        <v>164</v>
      </c>
      <c r="H201" s="14"/>
    </row>
    <row r="202" spans="1:8" ht="17.25" customHeight="1" x14ac:dyDescent="0.25">
      <c r="A202" s="32"/>
      <c r="B202" s="39"/>
      <c r="C202" s="33"/>
      <c r="D202" s="59"/>
      <c r="E202" s="83">
        <f>SUM(E180:E201)</f>
        <v>180140.43</v>
      </c>
      <c r="F202" s="39"/>
      <c r="G202" s="40"/>
    </row>
    <row r="203" spans="1:8" ht="17.25" customHeight="1" x14ac:dyDescent="0.25">
      <c r="A203" s="28"/>
      <c r="B203" s="28" t="s">
        <v>127</v>
      </c>
      <c r="C203" s="28" t="s">
        <v>88</v>
      </c>
      <c r="D203" s="28"/>
      <c r="E203" s="61">
        <v>156.1</v>
      </c>
      <c r="F203" s="28">
        <v>11124</v>
      </c>
      <c r="G203" s="37" t="s">
        <v>126</v>
      </c>
    </row>
    <row r="204" spans="1:8" ht="17.25" customHeight="1" x14ac:dyDescent="0.25">
      <c r="A204" s="29" t="s">
        <v>85</v>
      </c>
      <c r="B204" s="28" t="s">
        <v>75</v>
      </c>
      <c r="C204" s="28" t="s">
        <v>198</v>
      </c>
      <c r="D204" s="28"/>
      <c r="E204" s="61">
        <v>1911.26</v>
      </c>
      <c r="F204" s="28">
        <v>5987765</v>
      </c>
      <c r="G204" s="37" t="s">
        <v>90</v>
      </c>
    </row>
    <row r="205" spans="1:8" ht="17.25" customHeight="1" x14ac:dyDescent="0.25">
      <c r="A205" s="92"/>
      <c r="B205" s="93"/>
      <c r="C205" s="93"/>
      <c r="D205" s="93"/>
      <c r="E205" s="97">
        <f>SUM(E203:E204)</f>
        <v>2067.36</v>
      </c>
      <c r="F205" s="93"/>
      <c r="G205" s="96"/>
    </row>
    <row r="206" spans="1:8" ht="18" customHeight="1" x14ac:dyDescent="0.25">
      <c r="A206" s="140"/>
      <c r="B206" s="140"/>
      <c r="C206" s="140"/>
      <c r="D206" s="77"/>
      <c r="E206" s="78">
        <f>E32+E42+E100+E105+E145+E154+E179+E202+E205</f>
        <v>515155.84</v>
      </c>
      <c r="F206" s="41"/>
      <c r="G206" s="42"/>
    </row>
    <row r="207" spans="1:8" x14ac:dyDescent="0.25">
      <c r="A207" s="24"/>
      <c r="B207" s="24"/>
      <c r="C207" s="24"/>
      <c r="D207" s="24"/>
      <c r="E207" s="66"/>
      <c r="F207" s="26"/>
    </row>
    <row r="208" spans="1:8" x14ac:dyDescent="0.25">
      <c r="A208" s="24"/>
      <c r="B208" s="24"/>
      <c r="C208" s="24"/>
      <c r="D208" s="24"/>
      <c r="E208" s="25"/>
      <c r="F208" s="26"/>
    </row>
    <row r="209" spans="1:6" x14ac:dyDescent="0.25">
      <c r="A209" s="24"/>
      <c r="B209" s="24"/>
      <c r="C209" s="24"/>
      <c r="D209" s="24"/>
      <c r="E209" s="25"/>
      <c r="F209" s="26"/>
    </row>
    <row r="210" spans="1:6" x14ac:dyDescent="0.25">
      <c r="A210" s="24"/>
      <c r="B210" s="24"/>
      <c r="C210" s="24"/>
      <c r="D210" s="24"/>
      <c r="E210" s="25"/>
      <c r="F210" s="26"/>
    </row>
    <row r="211" spans="1:6" x14ac:dyDescent="0.25">
      <c r="A211" s="24"/>
      <c r="B211" s="24"/>
      <c r="C211" s="24"/>
      <c r="D211" s="88"/>
      <c r="E211" s="25"/>
      <c r="F211" s="26"/>
    </row>
    <row r="212" spans="1:6" x14ac:dyDescent="0.25">
      <c r="A212" s="24"/>
      <c r="B212" s="24"/>
      <c r="C212" s="24"/>
      <c r="D212" s="87"/>
      <c r="E212" s="25"/>
      <c r="F212" s="26"/>
    </row>
    <row r="213" spans="1:6" x14ac:dyDescent="0.25">
      <c r="A213" s="24"/>
      <c r="B213" s="24"/>
      <c r="C213" s="24"/>
      <c r="D213" s="87"/>
      <c r="E213" s="25"/>
      <c r="F213" s="26"/>
    </row>
    <row r="214" spans="1:6" x14ac:dyDescent="0.25">
      <c r="A214" s="24"/>
      <c r="B214" s="24"/>
      <c r="C214" s="24"/>
      <c r="D214" s="89"/>
      <c r="E214" s="25"/>
      <c r="F214" s="26"/>
    </row>
    <row r="215" spans="1:6" x14ac:dyDescent="0.25">
      <c r="A215" s="24"/>
      <c r="B215" s="24"/>
      <c r="C215" s="24"/>
      <c r="D215" s="87"/>
      <c r="E215" s="25"/>
      <c r="F215" s="26"/>
    </row>
    <row r="216" spans="1:6" x14ac:dyDescent="0.25">
      <c r="A216" s="24"/>
      <c r="B216" s="24"/>
      <c r="C216" s="24"/>
      <c r="D216" s="87"/>
      <c r="E216" s="25"/>
      <c r="F216" s="26"/>
    </row>
    <row r="217" spans="1:6" x14ac:dyDescent="0.25">
      <c r="A217" s="24"/>
      <c r="B217" s="24"/>
      <c r="C217" s="24"/>
      <c r="D217" s="24"/>
      <c r="E217" s="25"/>
      <c r="F217" s="26"/>
    </row>
    <row r="218" spans="1:6" x14ac:dyDescent="0.25">
      <c r="A218" s="24"/>
      <c r="B218" s="24"/>
      <c r="C218" s="24"/>
      <c r="D218" s="24"/>
      <c r="E218" s="25"/>
      <c r="F218" s="26"/>
    </row>
    <row r="219" spans="1:6" x14ac:dyDescent="0.25">
      <c r="A219" s="24"/>
      <c r="B219" s="24"/>
      <c r="C219" s="24"/>
      <c r="D219" s="24"/>
      <c r="E219" s="25"/>
      <c r="F219" s="26"/>
    </row>
    <row r="220" spans="1:6" x14ac:dyDescent="0.25">
      <c r="A220" s="24"/>
      <c r="B220" s="24"/>
      <c r="C220" s="24"/>
      <c r="D220" s="24"/>
      <c r="E220" s="25"/>
      <c r="F220" s="26"/>
    </row>
    <row r="221" spans="1:6" x14ac:dyDescent="0.25">
      <c r="A221" s="24"/>
      <c r="B221" s="24"/>
      <c r="C221" s="24"/>
      <c r="D221" s="24"/>
      <c r="E221" s="25"/>
      <c r="F221" s="26"/>
    </row>
    <row r="222" spans="1:6" x14ac:dyDescent="0.25">
      <c r="A222" s="24"/>
      <c r="B222" s="24"/>
      <c r="C222" s="24"/>
      <c r="D222" s="24"/>
      <c r="E222" s="25"/>
      <c r="F222" s="26"/>
    </row>
    <row r="223" spans="1:6" x14ac:dyDescent="0.25">
      <c r="A223" s="24"/>
      <c r="B223" s="24"/>
      <c r="C223" s="24"/>
      <c r="D223" s="24"/>
      <c r="E223" s="25"/>
      <c r="F223" s="26"/>
    </row>
    <row r="224" spans="1:6" x14ac:dyDescent="0.25">
      <c r="A224" s="24"/>
      <c r="B224" s="24"/>
      <c r="C224" s="24"/>
      <c r="D224" s="24"/>
      <c r="E224" s="25"/>
      <c r="F224" s="26"/>
    </row>
    <row r="225" spans="1:6" x14ac:dyDescent="0.25">
      <c r="A225" s="24"/>
      <c r="B225" s="24"/>
      <c r="C225" s="24"/>
      <c r="D225" s="24"/>
      <c r="E225" s="25"/>
      <c r="F225" s="26"/>
    </row>
    <row r="226" spans="1:6" x14ac:dyDescent="0.25">
      <c r="E226" s="99"/>
    </row>
    <row r="227" spans="1:6" x14ac:dyDescent="0.25">
      <c r="E227" s="86"/>
    </row>
    <row r="228" spans="1:6" x14ac:dyDescent="0.25">
      <c r="E228" s="86"/>
    </row>
    <row r="229" spans="1:6" x14ac:dyDescent="0.25">
      <c r="E229" s="86"/>
    </row>
    <row r="230" spans="1:6" x14ac:dyDescent="0.25">
      <c r="E230" s="99"/>
    </row>
    <row r="231" spans="1:6" x14ac:dyDescent="0.25">
      <c r="E231" s="86"/>
    </row>
    <row r="232" spans="1:6" x14ac:dyDescent="0.25">
      <c r="E232" s="86"/>
    </row>
    <row r="234" spans="1:6" x14ac:dyDescent="0.25">
      <c r="E234" s="86"/>
    </row>
  </sheetData>
  <autoFilter ref="A1:G206" xr:uid="{00000000-0009-0000-0000-000001000000}"/>
  <mergeCells count="1">
    <mergeCell ref="A206:C206"/>
  </mergeCells>
  <pageMargins left="0.51181102362204722" right="0.51181102362204722" top="0.39370078740157483" bottom="0.39370078740157483" header="0.31496062992125984" footer="0.31496062992125984"/>
  <pageSetup paperSize="9" scale="55" orientation="portrait" horizontalDpi="1200" r:id="rId1"/>
  <rowBreaks count="2" manualBreakCount="2">
    <brk id="100" max="16383" man="1"/>
    <brk id="20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 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2024-12-23T15:47:07Z</cp:lastPrinted>
  <dcterms:created xsi:type="dcterms:W3CDTF">2015-02-24T11:41:13Z</dcterms:created>
  <dcterms:modified xsi:type="dcterms:W3CDTF">2025-05-29T11:36:52Z</dcterms:modified>
</cp:coreProperties>
</file>