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900" documentId="13_ncr:1_{A888D298-C79C-4078-8E87-F3EC0B7E7594}" xr6:coauthVersionLast="47" xr6:coauthVersionMax="47" xr10:uidLastSave="{7B40D38E-A3F4-419C-BBFF-F11524A85ABE}"/>
  <bookViews>
    <workbookView xWindow="-120" yWindow="-120" windowWidth="29040" windowHeight="15720" xr2:uid="{00000000-000D-0000-FFFF-FFFF00000000}"/>
  </bookViews>
  <sheets>
    <sheet name="anexo  " sheetId="25" r:id="rId1"/>
    <sheet name="maio" sheetId="26" r:id="rId2"/>
    <sheet name="Planilha2" sheetId="28" r:id="rId3"/>
  </sheets>
  <definedNames>
    <definedName name="_xlnm._FilterDatabase" localSheetId="1" hidden="1">maio!$A$1:$G$147</definedName>
    <definedName name="_xlnm.Print_Area" localSheetId="1">maio!$A$1:$G$147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8" i="26" l="1"/>
  <c r="E137" i="26"/>
  <c r="F32" i="25" l="1"/>
  <c r="E100" i="26"/>
  <c r="E67" i="26" l="1"/>
  <c r="E49" i="26"/>
  <c r="E73" i="26"/>
  <c r="E146" i="26" l="1"/>
  <c r="E38" i="26"/>
  <c r="E24" i="26"/>
  <c r="E78" i="26" l="1"/>
  <c r="F30" i="25" l="1"/>
  <c r="E139" i="26" l="1"/>
  <c r="D83" i="25" l="1"/>
  <c r="E79" i="26" l="1"/>
  <c r="E147" i="26" s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3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06 atendimentos não presenciais + 0 ATENDIMENTO PRESENSICIAL +4 HORAS/AULA</t>
        </r>
      </text>
    </comment>
    <comment ref="E101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46 exames</t>
        </r>
      </text>
    </comment>
    <comment ref="E104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29
 exames</t>
        </r>
      </text>
    </comment>
    <comment ref="E107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22 naso</t>
        </r>
      </text>
    </comment>
    <comment ref="E110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98
exames</t>
        </r>
      </text>
    </comment>
    <comment ref="E111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82 exames laudados</t>
        </r>
      </text>
    </comment>
    <comment ref="E112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41 exames</t>
        </r>
      </text>
    </comment>
    <comment ref="E113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31 testes seguimento</t>
        </r>
      </text>
    </comment>
    <comment ref="E114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06 testes maternidade</t>
        </r>
      </text>
    </comment>
    <comment ref="E115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7 exames eletroencefalograma</t>
        </r>
      </text>
    </comment>
    <comment ref="E118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333 exames</t>
        </r>
      </text>
    </comment>
    <comment ref="E121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275388</t>
        </r>
      </text>
    </comment>
    <comment ref="E130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exames realizados em abril</t>
        </r>
      </text>
    </comment>
  </commentList>
</comments>
</file>

<file path=xl/sharedStrings.xml><?xml version="1.0" encoding="utf-8"?>
<sst xmlns="http://schemas.openxmlformats.org/spreadsheetml/2006/main" count="738" uniqueCount="264">
  <si>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</si>
  <si>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</si>
  <si>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</si>
  <si>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</si>
  <si>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</si>
  <si>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</si>
  <si>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</si>
  <si>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</si>
  <si>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</si>
  <si>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</si>
  <si>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</si>
  <si>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</si>
  <si>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</si>
  <si>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</si>
  <si>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</si>
  <si>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</si>
  <si>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</si>
  <si>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</si>
  <si>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</si>
  <si>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</si>
  <si>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</si>
  <si>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</si>
  <si>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</si>
  <si>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</si>
  <si>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</si>
  <si>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</si>
  <si>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</si>
  <si>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</si>
  <si>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</si>
  <si>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</si>
  <si>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</si>
  <si>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</si>
  <si>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</si>
  <si>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</si>
  <si>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</si>
  <si>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</si>
  <si>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</si>
  <si>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</si>
  <si>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</si>
  <si>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</si>
  <si>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</si>
  <si>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</si>
  <si>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</si>
  <si>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</si>
  <si>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</si>
  <si>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</si>
  <si>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</si>
  <si>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</si>
  <si>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</si>
  <si>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</si>
  <si>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</si>
  <si>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</si>
  <si>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</si>
  <si>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</si>
  <si>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</si>
  <si>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</si>
  <si>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</si>
  <si>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</si>
  <si>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</si>
  <si>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</si>
  <si>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</si>
  <si>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</si>
  <si>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</si>
  <si>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</si>
  <si>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</si>
  <si>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</si>
  <si>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</si>
  <si>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</si>
  <si>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</si>
  <si>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</si>
  <si>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</si>
  <si>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</si>
  <si>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</si>
  <si>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</si>
  <si>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</si>
  <si>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</si>
  <si>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</si>
  <si>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</si>
  <si>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</si>
  <si>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</si>
  <si>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</si>
  <si>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</si>
  <si>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</si>
  <si>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</si>
  <si>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</si>
  <si>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</si>
  <si>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</si>
  <si>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</si>
  <si>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</si>
  <si>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</si>
  <si>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</si>
  <si>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</si>
  <si>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</si>
  <si>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</si>
  <si>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</si>
  <si>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</si>
  <si>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</si>
  <si>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</si>
  <si>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</si>
  <si>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</si>
  <si>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</si>
  <si>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</si>
  <si>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</si>
  <si>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</si>
  <si>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</si>
  <si>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</si>
  <si>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</si>
  <si>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</si>
  <si>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</si>
  <si>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</si>
  <si>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</si>
  <si>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</si>
  <si>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</si>
  <si>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</si>
  <si>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Serviço de Infectologia</t>
  </si>
  <si>
    <t>37.266.019/0001-94</t>
  </si>
  <si>
    <t>Pro Infecto Serviços Médicos Ltda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</si>
  <si>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</si>
  <si>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</si>
  <si>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</si>
  <si>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</si>
  <si>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</si>
  <si>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</si>
  <si>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</si>
  <si>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Noseap Fisioterapia Eireli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</si>
  <si>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</si>
  <si>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</si>
  <si>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</si>
  <si>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</si>
  <si>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</si>
  <si>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</si>
  <si>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</si>
  <si>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</si>
  <si>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</si>
  <si>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</si>
  <si>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</si>
  <si>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</si>
  <si>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</si>
  <si>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</si>
  <si>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</si>
  <si>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</si>
  <si>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 xml:space="preserve">gêneros alimentícios 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</si>
  <si>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</si>
  <si>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</si>
  <si>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</si>
  <si>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</si>
  <si>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</si>
  <si>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</si>
  <si>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</si>
  <si>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</si>
  <si>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</si>
  <si>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</si>
  <si>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</si>
  <si>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</si>
  <si>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</si>
  <si>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</si>
  <si>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</si>
  <si>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</si>
  <si>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</si>
  <si>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</si>
  <si>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00.531.736/0001-96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</si>
  <si>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</si>
  <si>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</si>
  <si>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</si>
  <si>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</si>
  <si>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</si>
  <si>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</si>
  <si>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</si>
  <si>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</si>
  <si>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</si>
  <si>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</si>
  <si>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</si>
  <si>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</si>
  <si>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</si>
  <si>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</si>
  <si>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Unidonto Cooperativa Odontologica de Jacarei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</si>
  <si>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</si>
  <si>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</si>
  <si>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</si>
  <si>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</si>
  <si>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</si>
  <si>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</si>
  <si>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</si>
  <si>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</si>
  <si>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</si>
  <si>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</si>
  <si>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</si>
  <si>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 xml:space="preserve">material médico hospitalar </t>
  </si>
  <si>
    <t>Eletros laudados</t>
  </si>
  <si>
    <t>Laparo Serviços Médicos Assessoria Ltda</t>
  </si>
  <si>
    <t>11.639.597/0001-35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</si>
  <si>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</si>
  <si>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</si>
  <si>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</si>
  <si>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</si>
  <si>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</si>
  <si>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</si>
  <si>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</si>
  <si>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</si>
  <si>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</si>
  <si>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</si>
  <si>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</si>
  <si>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Med Center Comercial Ltda</t>
  </si>
  <si>
    <t>00.874.929/0005-73</t>
  </si>
  <si>
    <t>serviço laboratório</t>
  </si>
  <si>
    <t>48.100.176/0002-22</t>
  </si>
  <si>
    <t>08.189.587/0001-30</t>
  </si>
  <si>
    <t>02.947.234/0001-76</t>
  </si>
  <si>
    <t>Reval Atacado de Papelaria Ltda</t>
  </si>
  <si>
    <t>52.434.156/0001-84</t>
  </si>
  <si>
    <t>Tanby Comércio de Papeis Ltda</t>
  </si>
  <si>
    <t>65.069.593/0001-98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</si>
  <si>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</si>
  <si>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</si>
  <si>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</si>
  <si>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</si>
  <si>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</si>
  <si>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Serviços administrativos</t>
  </si>
  <si>
    <t>Termo de Aditamento nº 01</t>
  </si>
  <si>
    <t>28 de  fevereiro de 2030</t>
  </si>
  <si>
    <t>Nitratus Pharma Ltda</t>
  </si>
  <si>
    <t>05.092.068/0001-61</t>
  </si>
  <si>
    <t>Serviço do Emad  01 enfermeiro /   02 tecnicos enfermagem  /01 nutricionista</t>
  </si>
  <si>
    <t>Guararema, 01 de julho de 2025.</t>
  </si>
  <si>
    <t>Archeleigar &amp; Nascimento Ltda Epp</t>
  </si>
  <si>
    <t>09.254.180/0001-02</t>
  </si>
  <si>
    <t>Supermed Com e Imp de Prod Med Hospitalar Ltda</t>
  </si>
  <si>
    <t>11.206.099/0004-41</t>
  </si>
  <si>
    <t>Farmacia Manifarma Ltda Epp</t>
  </si>
  <si>
    <t>53.763.488/0002-56</t>
  </si>
  <si>
    <t>Cirurgica São Jose Ltda</t>
  </si>
  <si>
    <t>55.309.074/0001-04</t>
  </si>
  <si>
    <t>55.470.850/0001-45</t>
  </si>
  <si>
    <t>Melhor Gas Distribuidora Ltda EPP</t>
  </si>
  <si>
    <t>Lider Vale Podutos e Equip para Limpeza Ltda</t>
  </si>
  <si>
    <t>Sistema de Serv RB Qaulity Com de Embalagens Ltda</t>
  </si>
  <si>
    <t>Fenix Insumos Corporativos Ltda</t>
  </si>
  <si>
    <t>44.529.814/0001-93</t>
  </si>
  <si>
    <t>906178/ 87108797</t>
  </si>
  <si>
    <t>900326/ 87102980</t>
  </si>
  <si>
    <t>RDGS preserve Saude e Segurança do Trabalho Ltda</t>
  </si>
  <si>
    <t>serviço diagnóstico por imagem</t>
  </si>
  <si>
    <t>DBI Comércio e Importação Ltda</t>
  </si>
  <si>
    <t>07.295.190/0001-60</t>
  </si>
  <si>
    <t>11.206.099/0001-07</t>
  </si>
  <si>
    <t>Aquinosite Comércio e Serviços Ltda Me</t>
  </si>
  <si>
    <t>12.259.723/0001-99</t>
  </si>
  <si>
    <t>Comercial Cirurgica Rioclarense Ltda</t>
  </si>
  <si>
    <t>67.729.178/0004-91</t>
  </si>
  <si>
    <t>medicamento (parcial)</t>
  </si>
  <si>
    <t>Londres Dist de Prod Alimentícios Ltda</t>
  </si>
  <si>
    <t>07.034.947/0001-62</t>
  </si>
  <si>
    <t>Tervac Industria e Comércio Ltda</t>
  </si>
  <si>
    <t>42.40.861/0001-28</t>
  </si>
  <si>
    <t>Dormed Hospitalar Ltda</t>
  </si>
  <si>
    <t>01.505.499/0002-32</t>
  </si>
  <si>
    <t>Magister Medicamentos Ltda Microempresa</t>
  </si>
  <si>
    <t>Transf. Bancária nº 4959339 constante do Extrato</t>
  </si>
  <si>
    <t>Transf. Bancária nº 4979700 constante do Extrato</t>
  </si>
  <si>
    <t>Transf. Bancária nº 4950429 constante do Extrato</t>
  </si>
  <si>
    <t>Serviço de Mamografia</t>
  </si>
  <si>
    <t>Mama Móvel Digital Ltda</t>
  </si>
  <si>
    <t>46.778.415/0001-91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</si>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</sst>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0" fontId="16" fillId="0" borderId="0" xfId="0" applyFont="1"/>
    <xf numFmtId="164" fontId="10" fillId="0" borderId="1" xfId="0" applyNumberFormat="1" applyFont="1" applyBorder="1"/>
    <xf numFmtId="164" fontId="14" fillId="0" borderId="0" xfId="0" applyNumberFormat="1" applyFont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3" fillId="0" borderId="0" xfId="1" applyFont="1" applyAlignment="1">
      <alignment horizontal="center"/>
    </xf>
    <xf numFmtId="44" fontId="19" fillId="0" borderId="0" xfId="0" applyNumberFormat="1" applyFont="1"/>
    <xf numFmtId="0" fontId="12" fillId="0" borderId="1" xfId="0" applyFont="1" applyBorder="1" applyAlignment="1">
      <alignment horizontal="center" wrapText="1"/>
    </xf>
    <xf numFmtId="164" fontId="24" fillId="0" borderId="0" xfId="0" applyNumberFormat="1" applyFont="1"/>
    <xf numFmtId="44" fontId="14" fillId="0" borderId="0" xfId="0" applyNumberFormat="1" applyFont="1"/>
    <xf numFmtId="164" fontId="25" fillId="0" borderId="0" xfId="0" applyNumberFormat="1" applyFont="1"/>
    <xf numFmtId="0" fontId="14" fillId="0" borderId="0" xfId="0" applyFont="1"/>
    <xf numFmtId="164" fontId="14" fillId="0" borderId="0" xfId="1" applyFont="1"/>
    <xf numFmtId="164" fontId="19" fillId="0" borderId="0" xfId="0" applyNumberFormat="1" applyFont="1"/>
    <xf numFmtId="0" fontId="26" fillId="0" borderId="2" xfId="0" applyFont="1" applyBorder="1" applyAlignment="1">
      <alignment horizontal="left" wrapText="1"/>
    </xf>
    <xf numFmtId="0" fontId="26" fillId="0" borderId="1" xfId="0" applyFont="1" applyBorder="1" applyAlignment="1">
      <alignment horizontal="left"/>
    </xf>
    <xf numFmtId="0" fontId="26" fillId="0" borderId="4" xfId="0" applyFont="1" applyBorder="1" applyAlignment="1">
      <alignment horizontal="left"/>
    </xf>
    <xf numFmtId="0" fontId="26" fillId="0" borderId="3" xfId="0" applyFont="1" applyBorder="1" applyAlignment="1">
      <alignment horizontal="left"/>
    </xf>
    <xf numFmtId="164" fontId="27" fillId="0" borderId="2" xfId="1" applyFont="1" applyFill="1" applyBorder="1" applyAlignment="1">
      <alignment horizontal="right"/>
    </xf>
    <xf numFmtId="0" fontId="28" fillId="0" borderId="1" xfId="0" applyFont="1" applyBorder="1"/>
    <xf numFmtId="0" fontId="26" fillId="0" borderId="4" xfId="0" applyFont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0" fontId="26" fillId="0" borderId="2" xfId="0" applyFont="1" applyBorder="1" applyAlignment="1">
      <alignment horizontal="left"/>
    </xf>
    <xf numFmtId="164" fontId="27" fillId="0" borderId="2" xfId="1" applyFont="1" applyFill="1" applyBorder="1"/>
    <xf numFmtId="0" fontId="26" fillId="3" borderId="2" xfId="0" applyFont="1" applyFill="1" applyBorder="1" applyAlignment="1">
      <alignment horizontal="left"/>
    </xf>
    <xf numFmtId="0" fontId="26" fillId="3" borderId="1" xfId="0" applyFont="1" applyFill="1" applyBorder="1" applyAlignment="1">
      <alignment horizontal="left"/>
    </xf>
    <xf numFmtId="0" fontId="26" fillId="3" borderId="4" xfId="0" applyFont="1" applyFill="1" applyBorder="1" applyAlignment="1">
      <alignment horizontal="left"/>
    </xf>
    <xf numFmtId="0" fontId="26" fillId="3" borderId="3" xfId="0" applyFont="1" applyFill="1" applyBorder="1" applyAlignment="1">
      <alignment horizontal="left"/>
    </xf>
    <xf numFmtId="164" fontId="29" fillId="3" borderId="2" xfId="1" applyFont="1" applyFill="1" applyBorder="1"/>
    <xf numFmtId="0" fontId="28" fillId="3" borderId="1" xfId="0" applyFont="1" applyFill="1" applyBorder="1"/>
    <xf numFmtId="0" fontId="26" fillId="4" borderId="2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left"/>
    </xf>
    <xf numFmtId="0" fontId="26" fillId="4" borderId="4" xfId="0" applyFont="1" applyFill="1" applyBorder="1" applyAlignment="1">
      <alignment horizontal="left"/>
    </xf>
    <xf numFmtId="0" fontId="26" fillId="4" borderId="3" xfId="0" applyFont="1" applyFill="1" applyBorder="1" applyAlignment="1">
      <alignment horizontal="left"/>
    </xf>
    <xf numFmtId="164" fontId="29" fillId="4" borderId="2" xfId="1" applyFont="1" applyFill="1" applyBorder="1"/>
    <xf numFmtId="0" fontId="28" fillId="4" borderId="1" xfId="0" applyFont="1" applyFill="1" applyBorder="1"/>
    <xf numFmtId="1" fontId="26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164" fontId="26" fillId="0" borderId="2" xfId="1" applyFont="1" applyFill="1" applyBorder="1"/>
    <xf numFmtId="164" fontId="29" fillId="0" borderId="2" xfId="1" applyFont="1" applyFill="1" applyBorder="1" applyAlignment="1">
      <alignment horizontal="right"/>
    </xf>
    <xf numFmtId="164" fontId="29" fillId="3" borderId="2" xfId="1" applyFont="1" applyFill="1" applyBorder="1" applyAlignment="1">
      <alignment horizontal="right"/>
    </xf>
    <xf numFmtId="0" fontId="26" fillId="0" borderId="1" xfId="0" applyFont="1" applyBorder="1" applyAlignment="1">
      <alignment wrapText="1"/>
    </xf>
    <xf numFmtId="164" fontId="27" fillId="0" borderId="2" xfId="1" applyFont="1" applyFill="1" applyBorder="1" applyAlignment="1">
      <alignment wrapText="1"/>
    </xf>
    <xf numFmtId="0" fontId="26" fillId="2" borderId="2" xfId="0" applyFont="1" applyFill="1" applyBorder="1" applyAlignment="1">
      <alignment horizontal="left"/>
    </xf>
    <xf numFmtId="0" fontId="26" fillId="2" borderId="1" xfId="0" applyFont="1" applyFill="1" applyBorder="1" applyAlignment="1">
      <alignment horizontal="left"/>
    </xf>
    <xf numFmtId="0" fontId="26" fillId="2" borderId="4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164" fontId="30" fillId="2" borderId="2" xfId="1" applyFont="1" applyFill="1" applyBorder="1"/>
    <xf numFmtId="0" fontId="28" fillId="2" borderId="1" xfId="0" applyFont="1" applyFill="1" applyBorder="1"/>
    <xf numFmtId="164" fontId="26" fillId="0" borderId="1" xfId="1" applyFont="1" applyFill="1" applyBorder="1"/>
    <xf numFmtId="164" fontId="30" fillId="2" borderId="1" xfId="1" applyFont="1" applyFill="1" applyBorder="1"/>
    <xf numFmtId="0" fontId="26" fillId="2" borderId="4" xfId="0" applyFont="1" applyFill="1" applyBorder="1" applyAlignment="1">
      <alignment horizontal="left" wrapText="1"/>
    </xf>
    <xf numFmtId="164" fontId="27" fillId="2" borderId="2" xfId="1" applyFont="1" applyFill="1" applyBorder="1"/>
    <xf numFmtId="0" fontId="28" fillId="2" borderId="1" xfId="0" applyFont="1" applyFill="1" applyBorder="1" applyAlignment="1">
      <alignment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/>
    <xf numFmtId="0" fontId="31" fillId="3" borderId="1" xfId="0" applyFont="1" applyFill="1" applyBorder="1"/>
    <xf numFmtId="164" fontId="27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1" fillId="2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99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topLeftCell="A88" zoomScaleNormal="100" workbookViewId="0">
      <selection activeCell="H96" sqref="H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110" t="s">
        <v>92</v>
      </c>
      <c r="B1" s="110"/>
      <c r="C1" s="110"/>
      <c r="D1" s="110"/>
      <c r="E1" s="110"/>
      <c r="F1" s="110"/>
    </row>
    <row r="2" spans="1:8" ht="6" customHeight="1" x14ac:dyDescent="0.25">
      <c r="A2" s="44"/>
      <c r="B2" s="44"/>
      <c r="C2" s="44"/>
      <c r="D2" s="44"/>
      <c r="E2" s="44"/>
      <c r="F2" s="44"/>
    </row>
    <row r="3" spans="1:8" ht="16.5" customHeight="1" x14ac:dyDescent="0.25">
      <c r="A3" s="110" t="s">
        <v>93</v>
      </c>
      <c r="B3" s="110"/>
      <c r="C3" s="110"/>
      <c r="D3" s="110"/>
      <c r="E3" s="110"/>
      <c r="F3" s="110"/>
    </row>
    <row r="4" spans="1:8" x14ac:dyDescent="0.25">
      <c r="A4" s="110" t="s">
        <v>0</v>
      </c>
      <c r="B4" s="110"/>
      <c r="C4" s="110"/>
      <c r="D4" s="110"/>
      <c r="E4" s="110"/>
      <c r="F4" s="110"/>
    </row>
    <row r="5" spans="1:8" ht="5.25" customHeight="1" x14ac:dyDescent="0.25">
      <c r="A5" s="44"/>
      <c r="B5" s="44"/>
      <c r="C5" s="44"/>
      <c r="D5" s="44"/>
      <c r="E5" s="44"/>
      <c r="F5" s="44"/>
    </row>
    <row r="6" spans="1:8" x14ac:dyDescent="0.25">
      <c r="A6" s="110" t="s">
        <v>54</v>
      </c>
      <c r="B6" s="110"/>
      <c r="C6" s="110"/>
      <c r="D6" s="110"/>
      <c r="E6" s="110"/>
      <c r="F6" s="110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111" t="s">
        <v>65</v>
      </c>
      <c r="C8" s="111"/>
      <c r="D8" s="111"/>
      <c r="E8" s="111"/>
      <c r="F8" s="111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199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139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140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109" t="s">
        <v>198</v>
      </c>
      <c r="C15" s="109"/>
      <c r="D15" s="109"/>
      <c r="E15" s="109"/>
      <c r="F15" s="109"/>
      <c r="H15" s="35"/>
    </row>
    <row r="16" spans="1:8" x14ac:dyDescent="0.25">
      <c r="A16" s="9" t="s">
        <v>4</v>
      </c>
      <c r="B16" s="46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5" t="s">
        <v>5</v>
      </c>
      <c r="B19" s="45" t="s">
        <v>6</v>
      </c>
      <c r="C19" s="112" t="s">
        <v>7</v>
      </c>
      <c r="D19" s="112"/>
      <c r="E19" s="112" t="s">
        <v>8</v>
      </c>
      <c r="F19" s="112"/>
    </row>
    <row r="20" spans="1:8" x14ac:dyDescent="0.25">
      <c r="A20" s="12" t="s">
        <v>195</v>
      </c>
      <c r="B20" s="15">
        <v>45716</v>
      </c>
      <c r="C20" s="113" t="s">
        <v>196</v>
      </c>
      <c r="D20" s="113"/>
      <c r="E20" s="114">
        <v>35493985.200000003</v>
      </c>
      <c r="F20" s="114"/>
    </row>
    <row r="21" spans="1:8" x14ac:dyDescent="0.25">
      <c r="A21" s="2" t="s">
        <v>218</v>
      </c>
      <c r="B21" s="15">
        <v>45764</v>
      </c>
      <c r="C21" s="115" t="s">
        <v>219</v>
      </c>
      <c r="D21" s="113"/>
      <c r="E21" s="116">
        <v>1617693.76</v>
      </c>
      <c r="F21" s="116"/>
    </row>
    <row r="22" spans="1:8" x14ac:dyDescent="0.25">
      <c r="A22" s="2"/>
      <c r="B22" s="15"/>
      <c r="C22" s="115"/>
      <c r="D22" s="113"/>
      <c r="E22" s="114"/>
      <c r="F22" s="114"/>
    </row>
    <row r="23" spans="1:8" x14ac:dyDescent="0.25">
      <c r="A23" s="2"/>
      <c r="B23" s="15"/>
      <c r="C23" s="115"/>
      <c r="D23" s="113"/>
      <c r="E23" s="114"/>
      <c r="F23" s="114"/>
    </row>
    <row r="24" spans="1:8" ht="18" customHeight="1" x14ac:dyDescent="0.25">
      <c r="A24" s="119" t="s">
        <v>87</v>
      </c>
      <c r="B24" s="120"/>
      <c r="C24" s="120"/>
      <c r="D24" s="120"/>
      <c r="E24" s="120"/>
      <c r="F24" s="120"/>
    </row>
    <row r="25" spans="1:8" ht="34.5" customHeight="1" x14ac:dyDescent="0.25">
      <c r="A25" s="42" t="s">
        <v>9</v>
      </c>
      <c r="B25" s="42" t="s">
        <v>10</v>
      </c>
      <c r="C25" s="42" t="s">
        <v>11</v>
      </c>
      <c r="D25" s="117" t="s">
        <v>12</v>
      </c>
      <c r="E25" s="118"/>
      <c r="F25" s="42" t="s">
        <v>13</v>
      </c>
    </row>
    <row r="26" spans="1:8" ht="24" customHeight="1" x14ac:dyDescent="0.25">
      <c r="A26" s="106">
        <v>45814</v>
      </c>
      <c r="B26" s="29">
        <v>492466.42</v>
      </c>
      <c r="C26" s="106">
        <v>45814</v>
      </c>
      <c r="D26" s="121" t="s">
        <v>257</v>
      </c>
      <c r="E26" s="121"/>
      <c r="F26" s="107">
        <v>492466.42</v>
      </c>
      <c r="G26" s="31"/>
      <c r="H26" s="14"/>
    </row>
    <row r="27" spans="1:8" ht="28.5" customHeight="1" x14ac:dyDescent="0.25">
      <c r="A27" s="106">
        <v>45814</v>
      </c>
      <c r="B27" s="29">
        <v>8000</v>
      </c>
      <c r="C27" s="106">
        <v>45814</v>
      </c>
      <c r="D27" s="121" t="s">
        <v>258</v>
      </c>
      <c r="E27" s="121"/>
      <c r="F27" s="107">
        <v>8000</v>
      </c>
      <c r="H27" s="14"/>
    </row>
    <row r="28" spans="1:8" ht="28.5" customHeight="1" x14ac:dyDescent="0.25">
      <c r="A28" s="106">
        <v>45814</v>
      </c>
      <c r="B28" s="29">
        <v>133080.98000000001</v>
      </c>
      <c r="C28" s="106">
        <v>45814</v>
      </c>
      <c r="D28" s="121" t="s">
        <v>259</v>
      </c>
      <c r="E28" s="121"/>
      <c r="F28" s="107">
        <v>133080.98000000001</v>
      </c>
      <c r="H28" s="14"/>
    </row>
    <row r="29" spans="1:8" x14ac:dyDescent="0.25">
      <c r="A29" s="122" t="s">
        <v>113</v>
      </c>
      <c r="B29" s="122"/>
      <c r="C29" s="122"/>
      <c r="D29" s="122"/>
      <c r="E29" s="122"/>
      <c r="F29" s="43">
        <v>337034.88</v>
      </c>
    </row>
    <row r="30" spans="1:8" x14ac:dyDescent="0.25">
      <c r="A30" s="123" t="s">
        <v>14</v>
      </c>
      <c r="B30" s="123"/>
      <c r="C30" s="123"/>
      <c r="D30" s="123"/>
      <c r="E30" s="123"/>
      <c r="F30" s="32">
        <f>F26+F28+F27</f>
        <v>633547.4</v>
      </c>
      <c r="G30" s="31"/>
      <c r="H30" s="31"/>
    </row>
    <row r="31" spans="1:8" x14ac:dyDescent="0.25">
      <c r="A31" s="123" t="s">
        <v>17</v>
      </c>
      <c r="B31" s="123"/>
      <c r="C31" s="123"/>
      <c r="D31" s="123"/>
      <c r="E31" s="123"/>
      <c r="F31" s="108">
        <v>2589.41</v>
      </c>
      <c r="G31" s="31"/>
      <c r="H31" s="31"/>
    </row>
    <row r="32" spans="1:8" x14ac:dyDescent="0.25">
      <c r="A32" s="123" t="s">
        <v>66</v>
      </c>
      <c r="B32" s="123"/>
      <c r="C32" s="123"/>
      <c r="D32" s="123"/>
      <c r="E32" s="123"/>
      <c r="F32" s="16">
        <f>4+64</f>
        <v>68</v>
      </c>
      <c r="G32" s="14"/>
    </row>
    <row r="33" spans="1:7" x14ac:dyDescent="0.25">
      <c r="A33" s="123" t="s">
        <v>15</v>
      </c>
      <c r="B33" s="123"/>
      <c r="C33" s="123"/>
      <c r="D33" s="123"/>
      <c r="E33" s="123"/>
      <c r="F33" s="17">
        <f>F29+F30+F31+F32</f>
        <v>973239.69000000006</v>
      </c>
      <c r="G33" s="14"/>
    </row>
    <row r="34" spans="1:7" ht="5.25" customHeight="1" x14ac:dyDescent="0.25">
      <c r="A34" s="124"/>
      <c r="B34" s="124"/>
      <c r="C34" s="124"/>
      <c r="D34" s="124"/>
      <c r="E34" s="124"/>
      <c r="F34" s="18"/>
      <c r="G34" s="14"/>
    </row>
    <row r="35" spans="1:7" x14ac:dyDescent="0.25">
      <c r="A35" s="123" t="s">
        <v>94</v>
      </c>
      <c r="B35" s="123"/>
      <c r="C35" s="123"/>
      <c r="D35" s="123"/>
      <c r="E35" s="123"/>
      <c r="F35" s="17">
        <v>0</v>
      </c>
    </row>
    <row r="36" spans="1:7" x14ac:dyDescent="0.25">
      <c r="A36" s="123" t="s">
        <v>16</v>
      </c>
      <c r="B36" s="123"/>
      <c r="C36" s="123"/>
      <c r="D36" s="123"/>
      <c r="E36" s="123"/>
      <c r="F36" s="17">
        <f>F33+F35</f>
        <v>973239.69000000006</v>
      </c>
      <c r="G36" s="14"/>
    </row>
    <row r="37" spans="1:7" ht="10.5" customHeight="1" x14ac:dyDescent="0.25">
      <c r="A37" s="4" t="s">
        <v>18</v>
      </c>
      <c r="B37" s="3"/>
      <c r="C37" s="3"/>
      <c r="G37" s="14"/>
    </row>
    <row r="38" spans="1:7" ht="12" customHeight="1" x14ac:dyDescent="0.25">
      <c r="A38" s="4" t="s">
        <v>19</v>
      </c>
      <c r="B38" s="3"/>
      <c r="C38" s="3"/>
    </row>
    <row r="39" spans="1:7" ht="10.5" customHeight="1" x14ac:dyDescent="0.25">
      <c r="A39" s="4" t="s">
        <v>95</v>
      </c>
      <c r="B39" s="3"/>
      <c r="C39" s="3"/>
      <c r="F39" s="13"/>
    </row>
    <row r="40" spans="1:7" ht="10.5" customHeight="1" x14ac:dyDescent="0.25">
      <c r="A40" s="4"/>
      <c r="B40" s="3"/>
      <c r="C40" s="3"/>
      <c r="F40" s="13"/>
    </row>
    <row r="41" spans="1:7" ht="10.5" customHeight="1" x14ac:dyDescent="0.25">
      <c r="A41" s="4"/>
      <c r="B41" s="3"/>
      <c r="C41" s="3"/>
      <c r="F41" s="13"/>
    </row>
    <row r="42" spans="1:7" ht="10.5" customHeight="1" x14ac:dyDescent="0.25">
      <c r="A42" s="4"/>
      <c r="B42" s="3"/>
      <c r="C42" s="3"/>
      <c r="F42" s="13"/>
    </row>
    <row r="43" spans="1:7" ht="10.5" customHeight="1" x14ac:dyDescent="0.25">
      <c r="A43" s="4"/>
      <c r="B43" s="3"/>
      <c r="C43" s="3"/>
      <c r="F43" s="13"/>
    </row>
    <row r="44" spans="1:7" ht="10.5" customHeight="1" x14ac:dyDescent="0.25">
      <c r="A44" s="4"/>
      <c r="B44" s="3"/>
      <c r="C44" s="3"/>
      <c r="F44" s="13"/>
    </row>
    <row r="45" spans="1:7" ht="10.5" customHeight="1" x14ac:dyDescent="0.25">
      <c r="A45" s="4"/>
      <c r="B45" s="3"/>
      <c r="C45" s="3"/>
      <c r="F45" s="13"/>
    </row>
    <row r="46" spans="1:7" ht="10.5" customHeight="1" x14ac:dyDescent="0.25">
      <c r="A46" s="4"/>
      <c r="B46" s="3"/>
      <c r="C46" s="3"/>
      <c r="F46" s="13"/>
    </row>
    <row r="47" spans="1:7" ht="10.5" customHeight="1" x14ac:dyDescent="0.25">
      <c r="A47" s="4"/>
      <c r="B47" s="3"/>
      <c r="C47" s="3"/>
      <c r="F47" s="13"/>
    </row>
    <row r="48" spans="1:7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0" t="s">
        <v>92</v>
      </c>
      <c r="B55" s="110"/>
      <c r="C55" s="110"/>
      <c r="D55" s="110"/>
      <c r="E55" s="110"/>
      <c r="F55" s="110"/>
    </row>
    <row r="56" spans="1:6" ht="8.25" customHeight="1" x14ac:dyDescent="0.25">
      <c r="A56" s="44"/>
      <c r="B56" s="44"/>
      <c r="C56" s="44"/>
      <c r="D56" s="44"/>
      <c r="E56" s="44"/>
      <c r="F56" s="44"/>
    </row>
    <row r="57" spans="1:6" x14ac:dyDescent="0.25">
      <c r="A57" s="110" t="s">
        <v>93</v>
      </c>
      <c r="B57" s="110"/>
      <c r="C57" s="110"/>
      <c r="D57" s="110"/>
      <c r="E57" s="110"/>
      <c r="F57" s="110"/>
    </row>
    <row r="58" spans="1:6" x14ac:dyDescent="0.25">
      <c r="A58" s="110" t="s">
        <v>0</v>
      </c>
      <c r="B58" s="110"/>
      <c r="C58" s="110"/>
      <c r="D58" s="110"/>
      <c r="E58" s="110"/>
      <c r="F58" s="110"/>
    </row>
    <row r="59" spans="1:6" ht="9" customHeight="1" x14ac:dyDescent="0.25">
      <c r="A59" s="44"/>
      <c r="B59" s="44"/>
      <c r="C59" s="44"/>
      <c r="D59" s="44"/>
      <c r="E59" s="44"/>
      <c r="F59" s="44"/>
    </row>
    <row r="60" spans="1:6" x14ac:dyDescent="0.25">
      <c r="A60" s="110" t="s">
        <v>54</v>
      </c>
      <c r="B60" s="110"/>
      <c r="C60" s="110"/>
      <c r="D60" s="110"/>
      <c r="E60" s="110"/>
      <c r="F60" s="110"/>
    </row>
    <row r="61" spans="1:6" ht="8.25" customHeight="1" x14ac:dyDescent="0.25">
      <c r="A61" s="44"/>
      <c r="B61" s="44"/>
      <c r="C61" s="44"/>
      <c r="D61" s="44"/>
      <c r="E61" s="44"/>
      <c r="F61" s="44"/>
    </row>
    <row r="62" spans="1:6" ht="38.25" customHeight="1" x14ac:dyDescent="0.25">
      <c r="A62" s="125" t="s">
        <v>200</v>
      </c>
      <c r="B62" s="125"/>
      <c r="C62" s="125"/>
      <c r="D62" s="125"/>
      <c r="E62" s="125"/>
      <c r="F62" s="125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26" t="s">
        <v>89</v>
      </c>
      <c r="B64" s="126"/>
      <c r="C64" s="126"/>
      <c r="D64" s="126"/>
      <c r="E64" s="126"/>
      <c r="F64" s="126"/>
    </row>
    <row r="65" spans="1:6" x14ac:dyDescent="0.25">
      <c r="A65" s="127" t="s">
        <v>20</v>
      </c>
      <c r="B65" s="127"/>
      <c r="C65" s="127"/>
      <c r="D65" s="127"/>
      <c r="E65" s="127"/>
      <c r="F65" s="127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101</v>
      </c>
      <c r="F66" s="6" t="s">
        <v>25</v>
      </c>
    </row>
    <row r="67" spans="1:6" ht="18.75" customHeight="1" x14ac:dyDescent="0.25">
      <c r="A67" s="12" t="s">
        <v>26</v>
      </c>
      <c r="B67" s="29">
        <v>62063.44</v>
      </c>
      <c r="C67" s="29">
        <v>0</v>
      </c>
      <c r="D67" s="29">
        <v>62063.44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326.70999999999998</v>
      </c>
      <c r="C69" s="29">
        <v>0</v>
      </c>
      <c r="D69" s="29">
        <v>326.70999999999998</v>
      </c>
      <c r="E69" s="29">
        <v>0</v>
      </c>
      <c r="F69" s="29">
        <v>0</v>
      </c>
    </row>
    <row r="70" spans="1:6" ht="18.75" customHeight="1" x14ac:dyDescent="0.25">
      <c r="A70" s="12" t="s">
        <v>91</v>
      </c>
      <c r="B70" s="29">
        <v>6216.47</v>
      </c>
      <c r="C70" s="29">
        <v>0</v>
      </c>
      <c r="D70" s="29">
        <v>6216.47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1824.5</v>
      </c>
      <c r="C71" s="29">
        <v>0</v>
      </c>
      <c r="D71" s="29">
        <v>1824.5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2685.58</v>
      </c>
      <c r="C72" s="29">
        <v>0</v>
      </c>
      <c r="D72" s="29">
        <v>2685.58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180355.5</v>
      </c>
      <c r="C73" s="29">
        <v>0</v>
      </c>
      <c r="D73" s="29">
        <v>180355.5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124835.86</v>
      </c>
      <c r="C74" s="29">
        <v>0</v>
      </c>
      <c r="D74" s="29">
        <v>124835.86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27736.25</v>
      </c>
      <c r="C76" s="29">
        <v>0</v>
      </c>
      <c r="D76" s="29">
        <v>27736.25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26.25" customHeight="1" x14ac:dyDescent="0.25">
      <c r="A81" s="19" t="s">
        <v>35</v>
      </c>
      <c r="B81" s="29">
        <v>422.6</v>
      </c>
      <c r="C81" s="29">
        <v>0</v>
      </c>
      <c r="D81" s="29">
        <v>422.6</v>
      </c>
      <c r="E81" s="29">
        <v>0</v>
      </c>
      <c r="F81" s="29">
        <v>0</v>
      </c>
    </row>
    <row r="82" spans="1:9" ht="18.75" customHeight="1" x14ac:dyDescent="0.25">
      <c r="A82" s="12" t="s">
        <v>36</v>
      </c>
      <c r="B82" s="29">
        <v>495</v>
      </c>
      <c r="C82" s="29">
        <v>0</v>
      </c>
      <c r="D82" s="29">
        <v>495</v>
      </c>
      <c r="E82" s="29">
        <v>0</v>
      </c>
      <c r="F82" s="29">
        <v>0</v>
      </c>
    </row>
    <row r="83" spans="1:9" ht="24.75" customHeight="1" x14ac:dyDescent="0.25">
      <c r="A83" s="20" t="s">
        <v>37</v>
      </c>
      <c r="B83" s="21">
        <f>SUM(B67:B82)</f>
        <v>406961.91</v>
      </c>
      <c r="C83" s="21">
        <f>SUM(C67:C82)</f>
        <v>0</v>
      </c>
      <c r="D83" s="21">
        <f>SUM(D67:D82)</f>
        <v>406961.91</v>
      </c>
      <c r="E83" s="34">
        <f>C83+D83</f>
        <v>406961.91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128" t="s">
        <v>45</v>
      </c>
      <c r="B88" s="128"/>
      <c r="C88" s="128"/>
      <c r="D88" s="128"/>
      <c r="E88" s="128"/>
      <c r="F88" s="128"/>
    </row>
    <row r="89" spans="1:9" ht="61.5" customHeight="1" x14ac:dyDescent="0.25">
      <c r="A89" s="129" t="s">
        <v>96</v>
      </c>
      <c r="B89" s="129"/>
      <c r="C89" s="129"/>
      <c r="D89" s="129"/>
      <c r="E89" s="129"/>
      <c r="F89" s="129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110" t="s">
        <v>92</v>
      </c>
      <c r="B93" s="110"/>
      <c r="C93" s="110"/>
      <c r="D93" s="110"/>
      <c r="E93" s="110"/>
      <c r="F93" s="110"/>
      <c r="G93" s="10"/>
    </row>
    <row r="94" spans="1:9" ht="10.5" customHeight="1" x14ac:dyDescent="0.25">
      <c r="A94" s="44"/>
      <c r="B94" s="44"/>
      <c r="C94" s="44"/>
      <c r="D94" s="44"/>
      <c r="E94" s="44"/>
      <c r="F94" s="44"/>
      <c r="G94" s="10"/>
    </row>
    <row r="95" spans="1:9" x14ac:dyDescent="0.25">
      <c r="A95" s="110" t="s">
        <v>93</v>
      </c>
      <c r="B95" s="110"/>
      <c r="C95" s="110"/>
      <c r="D95" s="110"/>
      <c r="E95" s="110"/>
      <c r="F95" s="110"/>
      <c r="G95" s="10"/>
    </row>
    <row r="96" spans="1:9" x14ac:dyDescent="0.25">
      <c r="A96" s="110" t="s">
        <v>0</v>
      </c>
      <c r="B96" s="110"/>
      <c r="C96" s="110"/>
      <c r="D96" s="110"/>
      <c r="E96" s="110"/>
      <c r="F96" s="110"/>
      <c r="G96" s="10"/>
    </row>
    <row r="97" spans="1:12" ht="10.5" customHeight="1" x14ac:dyDescent="0.25">
      <c r="A97" s="44"/>
      <c r="B97" s="44"/>
      <c r="C97" s="44"/>
      <c r="D97" s="44"/>
      <c r="E97" s="44"/>
      <c r="F97" s="44"/>
      <c r="G97" s="10"/>
    </row>
    <row r="98" spans="1:12" x14ac:dyDescent="0.25">
      <c r="A98" s="110" t="s">
        <v>54</v>
      </c>
      <c r="B98" s="110"/>
      <c r="C98" s="110"/>
      <c r="D98" s="110"/>
      <c r="E98" s="110"/>
      <c r="F98" s="110"/>
      <c r="G98" s="10"/>
    </row>
    <row r="101" spans="1:12" ht="24.75" customHeight="1" x14ac:dyDescent="0.25">
      <c r="A101" s="131" t="s">
        <v>48</v>
      </c>
      <c r="B101" s="132"/>
      <c r="C101" s="132"/>
      <c r="D101" s="132"/>
      <c r="E101" s="132"/>
      <c r="F101" s="133"/>
      <c r="H101" s="36"/>
    </row>
    <row r="102" spans="1:12" ht="24.75" customHeight="1" x14ac:dyDescent="0.25">
      <c r="A102" s="134" t="s">
        <v>49</v>
      </c>
      <c r="B102" s="135"/>
      <c r="C102" s="135"/>
      <c r="D102" s="135"/>
      <c r="E102" s="136"/>
      <c r="F102" s="17">
        <f>'anexo  '!F36</f>
        <v>973239.69000000006</v>
      </c>
      <c r="H102" s="14"/>
      <c r="I102" s="41"/>
    </row>
    <row r="103" spans="1:12" ht="24.75" customHeight="1" x14ac:dyDescent="0.25">
      <c r="A103" s="134" t="s">
        <v>50</v>
      </c>
      <c r="B103" s="135"/>
      <c r="C103" s="135"/>
      <c r="D103" s="135"/>
      <c r="E103" s="136"/>
      <c r="F103" s="16">
        <f>'anexo  '!C83+'anexo  '!D83</f>
        <v>406961.91</v>
      </c>
      <c r="H103" s="14"/>
      <c r="I103" s="41"/>
    </row>
    <row r="104" spans="1:12" ht="24.75" customHeight="1" x14ac:dyDescent="0.25">
      <c r="A104" s="134" t="s">
        <v>51</v>
      </c>
      <c r="B104" s="135"/>
      <c r="C104" s="135"/>
      <c r="D104" s="135"/>
      <c r="E104" s="136"/>
      <c r="F104" s="16">
        <f>'anexo  '!F33-(F103-'anexo  '!F35)</f>
        <v>566277.78</v>
      </c>
      <c r="H104" s="37"/>
      <c r="I104" s="41"/>
    </row>
    <row r="105" spans="1:12" ht="24.75" customHeight="1" x14ac:dyDescent="0.25">
      <c r="A105" s="134" t="s">
        <v>52</v>
      </c>
      <c r="B105" s="135"/>
      <c r="C105" s="135"/>
      <c r="D105" s="135"/>
      <c r="E105" s="136"/>
      <c r="F105" s="48">
        <v>0</v>
      </c>
      <c r="H105" s="14"/>
    </row>
    <row r="106" spans="1:12" ht="24.75" customHeight="1" x14ac:dyDescent="0.25">
      <c r="A106" s="134" t="s">
        <v>88</v>
      </c>
      <c r="B106" s="135"/>
      <c r="C106" s="135"/>
      <c r="D106" s="135"/>
      <c r="E106" s="136"/>
      <c r="F106" s="16">
        <f>F104-F105</f>
        <v>566277.78</v>
      </c>
      <c r="H106" s="36"/>
      <c r="I106" s="39"/>
      <c r="L106" s="14"/>
    </row>
    <row r="107" spans="1:12" ht="20.25" customHeight="1" x14ac:dyDescent="0.25">
      <c r="H107" s="36"/>
      <c r="I107" s="39"/>
    </row>
    <row r="108" spans="1:12" x14ac:dyDescent="0.25">
      <c r="A108" s="130" t="s">
        <v>97</v>
      </c>
      <c r="B108" s="130"/>
      <c r="C108" s="130"/>
      <c r="D108" s="130"/>
      <c r="E108" s="130"/>
      <c r="F108" s="130"/>
      <c r="H108" s="14"/>
      <c r="I108" s="39"/>
    </row>
    <row r="109" spans="1:12" ht="15" customHeight="1" x14ac:dyDescent="0.25">
      <c r="A109" s="130"/>
      <c r="B109" s="130"/>
      <c r="C109" s="130"/>
      <c r="D109" s="130"/>
      <c r="E109" s="130"/>
      <c r="F109" s="130"/>
      <c r="G109" s="30"/>
    </row>
    <row r="110" spans="1:12" x14ac:dyDescent="0.25">
      <c r="A110" s="130"/>
      <c r="B110" s="130"/>
      <c r="C110" s="130"/>
      <c r="D110" s="130"/>
      <c r="E110" s="130"/>
      <c r="F110" s="130"/>
      <c r="G110" s="30"/>
      <c r="H110" s="14"/>
      <c r="I110" s="39"/>
    </row>
    <row r="111" spans="1:12" x14ac:dyDescent="0.25">
      <c r="G111" s="14"/>
      <c r="H111" s="14"/>
      <c r="I111" s="39"/>
    </row>
    <row r="112" spans="1:12" x14ac:dyDescent="0.25">
      <c r="A112" t="s">
        <v>223</v>
      </c>
      <c r="G112" s="14"/>
      <c r="H112" s="14"/>
    </row>
    <row r="113" spans="1:10" x14ac:dyDescent="0.25">
      <c r="F113" s="26"/>
      <c r="G113" s="14"/>
    </row>
    <row r="114" spans="1:10" x14ac:dyDescent="0.25">
      <c r="F114" s="26"/>
      <c r="G114" s="14"/>
      <c r="H114" s="14"/>
    </row>
    <row r="115" spans="1:10" x14ac:dyDescent="0.25">
      <c r="A115" s="47"/>
      <c r="F115" s="14"/>
      <c r="G115" s="14"/>
    </row>
    <row r="116" spans="1:10" x14ac:dyDescent="0.25">
      <c r="A116" s="10" t="s">
        <v>139</v>
      </c>
      <c r="F116" s="49"/>
      <c r="G116" s="14"/>
    </row>
    <row r="117" spans="1:10" x14ac:dyDescent="0.25">
      <c r="A117" s="10" t="s">
        <v>53</v>
      </c>
      <c r="F117" s="49"/>
      <c r="H117" s="36"/>
      <c r="I117" s="36"/>
    </row>
    <row r="118" spans="1:10" x14ac:dyDescent="0.25">
      <c r="F118" s="26"/>
      <c r="H118" s="14"/>
      <c r="I118" s="36"/>
    </row>
    <row r="119" spans="1:10" x14ac:dyDescent="0.25">
      <c r="F119" s="49"/>
      <c r="H119" s="14"/>
      <c r="I119" s="14"/>
    </row>
    <row r="120" spans="1:10" x14ac:dyDescent="0.25">
      <c r="F120" s="26"/>
      <c r="H120" s="36"/>
    </row>
    <row r="121" spans="1:10" x14ac:dyDescent="0.25">
      <c r="F121" s="49"/>
      <c r="H121" s="36"/>
    </row>
    <row r="122" spans="1:10" x14ac:dyDescent="0.25">
      <c r="H122" s="36"/>
    </row>
    <row r="123" spans="1:10" x14ac:dyDescent="0.25">
      <c r="F123" s="26"/>
      <c r="H123" s="14"/>
      <c r="I123" s="14"/>
    </row>
    <row r="124" spans="1:10" x14ac:dyDescent="0.25">
      <c r="F124" s="53"/>
    </row>
    <row r="125" spans="1:10" x14ac:dyDescent="0.25">
      <c r="F125" s="14"/>
      <c r="I125" s="37"/>
      <c r="J125" s="40"/>
    </row>
    <row r="126" spans="1:10" x14ac:dyDescent="0.25">
      <c r="I126" s="37"/>
    </row>
    <row r="127" spans="1:10" x14ac:dyDescent="0.25">
      <c r="F127" s="14"/>
      <c r="I127" s="37"/>
    </row>
    <row r="128" spans="1:10" x14ac:dyDescent="0.25">
      <c r="F128" s="49"/>
      <c r="I128" s="37"/>
    </row>
    <row r="129" spans="6:9" x14ac:dyDescent="0.25">
      <c r="F129" s="49"/>
      <c r="I129" s="14"/>
    </row>
    <row r="130" spans="6:9" x14ac:dyDescent="0.25">
      <c r="F130" s="49"/>
      <c r="H130" s="36"/>
    </row>
    <row r="131" spans="6:9" x14ac:dyDescent="0.25">
      <c r="F131" s="49"/>
      <c r="H131" s="36"/>
    </row>
    <row r="132" spans="6:9" x14ac:dyDescent="0.25">
      <c r="H132" s="36"/>
    </row>
    <row r="133" spans="6:9" x14ac:dyDescent="0.25">
      <c r="H133" s="36"/>
    </row>
    <row r="134" spans="6:9" x14ac:dyDescent="0.25">
      <c r="H134" s="36"/>
    </row>
    <row r="135" spans="6:9" x14ac:dyDescent="0.25">
      <c r="H135" s="36"/>
    </row>
    <row r="136" spans="6:9" x14ac:dyDescent="0.25">
      <c r="H136" s="36"/>
    </row>
    <row r="137" spans="6:9" x14ac:dyDescent="0.25">
      <c r="H137" s="36"/>
    </row>
    <row r="138" spans="6:9" x14ac:dyDescent="0.25">
      <c r="H138" s="36"/>
    </row>
    <row r="139" spans="6:9" x14ac:dyDescent="0.25">
      <c r="H139" s="14"/>
    </row>
    <row r="140" spans="6:9" x14ac:dyDescent="0.25">
      <c r="H140" s="60"/>
    </row>
    <row r="141" spans="6:9" x14ac:dyDescent="0.25">
      <c r="H141" s="14"/>
      <c r="I141" s="14"/>
    </row>
    <row r="142" spans="6:9" x14ac:dyDescent="0.25">
      <c r="I142" s="14"/>
    </row>
    <row r="143" spans="6:9" x14ac:dyDescent="0.25">
      <c r="H143" s="14"/>
    </row>
    <row r="144" spans="6:9" x14ac:dyDescent="0.25">
      <c r="H144" s="36"/>
    </row>
    <row r="145" spans="8:8" x14ac:dyDescent="0.25">
      <c r="H145" s="36"/>
    </row>
    <row r="146" spans="8:8" x14ac:dyDescent="0.25">
      <c r="H146" s="36"/>
    </row>
    <row r="148" spans="8:8" x14ac:dyDescent="0.25">
      <c r="H148" s="36"/>
    </row>
    <row r="149" spans="8:8" x14ac:dyDescent="0.25">
      <c r="H149" s="36"/>
    </row>
    <row r="150" spans="8:8" x14ac:dyDescent="0.25">
      <c r="H150" s="36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90" spans="7:7" x14ac:dyDescent="0.25">
      <c r="G190" s="26"/>
    </row>
    <row r="191" spans="7:7" x14ac:dyDescent="0.25">
      <c r="G191" s="26"/>
    </row>
    <row r="194" spans="7:8" x14ac:dyDescent="0.25">
      <c r="G194" s="49"/>
    </row>
    <row r="205" spans="7:8" x14ac:dyDescent="0.25">
      <c r="H205" s="49"/>
    </row>
    <row r="206" spans="7:8" x14ac:dyDescent="0.25">
      <c r="H206" s="49"/>
    </row>
    <row r="207" spans="7:8" x14ac:dyDescent="0.25">
      <c r="H207" s="14"/>
    </row>
    <row r="209" spans="8:10" x14ac:dyDescent="0.25">
      <c r="H209" s="49"/>
    </row>
    <row r="214" spans="8:10" x14ac:dyDescent="0.25">
      <c r="I214" s="26"/>
      <c r="J214" s="26"/>
    </row>
    <row r="215" spans="8:10" x14ac:dyDescent="0.25">
      <c r="I215" s="26"/>
      <c r="J215" s="26"/>
    </row>
    <row r="216" spans="8:10" x14ac:dyDescent="0.25">
      <c r="I216" s="26"/>
      <c r="J216" s="26"/>
    </row>
    <row r="217" spans="8:10" x14ac:dyDescent="0.25">
      <c r="I217" s="26"/>
      <c r="J217" s="26"/>
    </row>
    <row r="218" spans="8:10" x14ac:dyDescent="0.25">
      <c r="I218" s="26"/>
      <c r="J218" s="26"/>
    </row>
    <row r="219" spans="8:10" x14ac:dyDescent="0.25">
      <c r="I219" s="49"/>
    </row>
    <row r="233" spans="8:9" x14ac:dyDescent="0.25">
      <c r="H233" s="36"/>
      <c r="I233" s="49"/>
    </row>
    <row r="239" spans="8:9" x14ac:dyDescent="0.25">
      <c r="H239" s="36"/>
    </row>
    <row r="241" spans="8:8" x14ac:dyDescent="0.25">
      <c r="H241" s="36"/>
    </row>
    <row r="242" spans="8:8" x14ac:dyDescent="0.25">
      <c r="H242" s="36"/>
    </row>
    <row r="243" spans="8:8" x14ac:dyDescent="0.25">
      <c r="H243" s="36"/>
    </row>
    <row r="244" spans="8:8" x14ac:dyDescent="0.25">
      <c r="H244" s="36"/>
    </row>
    <row r="245" spans="8:8" x14ac:dyDescent="0.25">
      <c r="H245" s="36"/>
    </row>
    <row r="246" spans="8:8" x14ac:dyDescent="0.25">
      <c r="H246" s="36"/>
    </row>
    <row r="247" spans="8:8" x14ac:dyDescent="0.25">
      <c r="H247" s="36"/>
    </row>
    <row r="248" spans="8:8" x14ac:dyDescent="0.25">
      <c r="H248" s="36"/>
    </row>
    <row r="249" spans="8:8" x14ac:dyDescent="0.25">
      <c r="H249" s="36"/>
    </row>
    <row r="250" spans="8:8" x14ac:dyDescent="0.25">
      <c r="H250" s="36"/>
    </row>
    <row r="251" spans="8:8" x14ac:dyDescent="0.25">
      <c r="H251" s="36"/>
    </row>
    <row r="252" spans="8:8" x14ac:dyDescent="0.25">
      <c r="H252" s="36"/>
    </row>
    <row r="253" spans="8:8" x14ac:dyDescent="0.25">
      <c r="H253" s="36"/>
    </row>
    <row r="254" spans="8:8" x14ac:dyDescent="0.25">
      <c r="H254" s="36"/>
    </row>
    <row r="255" spans="8:8" x14ac:dyDescent="0.25">
      <c r="H255" s="36"/>
    </row>
    <row r="256" spans="8:8" x14ac:dyDescent="0.25">
      <c r="H256" s="36"/>
    </row>
    <row r="257" spans="8:9" x14ac:dyDescent="0.25">
      <c r="H257" s="36"/>
    </row>
    <row r="258" spans="8:9" x14ac:dyDescent="0.25">
      <c r="H258" s="36"/>
    </row>
    <row r="259" spans="8:9" x14ac:dyDescent="0.25">
      <c r="H259" s="36"/>
    </row>
    <row r="260" spans="8:9" x14ac:dyDescent="0.25">
      <c r="H260" s="36"/>
    </row>
    <row r="261" spans="8:9" x14ac:dyDescent="0.25">
      <c r="H261" s="36"/>
    </row>
    <row r="262" spans="8:9" x14ac:dyDescent="0.25">
      <c r="H262" s="36"/>
    </row>
    <row r="263" spans="8:9" x14ac:dyDescent="0.25">
      <c r="H263" s="36"/>
    </row>
    <row r="264" spans="8:9" x14ac:dyDescent="0.25">
      <c r="H264" s="36"/>
    </row>
    <row r="265" spans="8:9" x14ac:dyDescent="0.25">
      <c r="H265" s="36"/>
    </row>
    <row r="266" spans="8:9" x14ac:dyDescent="0.25">
      <c r="H266" s="14"/>
    </row>
    <row r="268" spans="8:9" x14ac:dyDescent="0.25">
      <c r="H268" s="49"/>
    </row>
    <row r="270" spans="8:9" x14ac:dyDescent="0.25">
      <c r="H270" s="49"/>
    </row>
    <row r="271" spans="8:9" x14ac:dyDescent="0.25">
      <c r="H271" s="38"/>
      <c r="I271" s="38"/>
    </row>
  </sheetData>
  <mergeCells count="49">
    <mergeCell ref="A108:F110"/>
    <mergeCell ref="A101:F101"/>
    <mergeCell ref="A102:E102"/>
    <mergeCell ref="A103:E103"/>
    <mergeCell ref="A104:E104"/>
    <mergeCell ref="A105:E105"/>
    <mergeCell ref="A106:E106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C22:D22"/>
    <mergeCell ref="E22:F22"/>
    <mergeCell ref="C23:D23"/>
    <mergeCell ref="E23:F23"/>
    <mergeCell ref="D25:E25"/>
    <mergeCell ref="A24:F24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184"/>
  <sheetViews>
    <sheetView topLeftCell="A49" zoomScale="90" zoomScaleNormal="90" zoomScaleSheetLayoutView="100" workbookViewId="0">
      <selection activeCell="C69" sqref="C69:C70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8" customWidth="1"/>
    <col min="6" max="6" width="13.85546875" customWidth="1"/>
    <col min="7" max="7" width="19" customWidth="1"/>
    <col min="247" max="247" width="25.85546875" customWidth="1"/>
    <col min="248" max="248" width="11.85546875" customWidth="1"/>
    <col min="249" max="249" width="32.42578125" customWidth="1"/>
    <col min="250" max="250" width="13.5703125" customWidth="1"/>
    <col min="251" max="251" width="12.7109375" customWidth="1"/>
    <col min="252" max="252" width="7.28515625" customWidth="1"/>
    <col min="253" max="253" width="23.5703125" customWidth="1"/>
    <col min="254" max="254" width="26" customWidth="1"/>
    <col min="503" max="503" width="25.85546875" customWidth="1"/>
    <col min="504" max="504" width="11.85546875" customWidth="1"/>
    <col min="505" max="505" width="32.42578125" customWidth="1"/>
    <col min="506" max="506" width="13.5703125" customWidth="1"/>
    <col min="507" max="507" width="12.7109375" customWidth="1"/>
    <col min="508" max="508" width="7.28515625" customWidth="1"/>
    <col min="509" max="509" width="23.5703125" customWidth="1"/>
    <col min="510" max="510" width="26" customWidth="1"/>
    <col min="759" max="759" width="25.85546875" customWidth="1"/>
    <col min="760" max="760" width="11.85546875" customWidth="1"/>
    <col min="761" max="761" width="32.42578125" customWidth="1"/>
    <col min="762" max="762" width="13.5703125" customWidth="1"/>
    <col min="763" max="763" width="12.7109375" customWidth="1"/>
    <col min="764" max="764" width="7.28515625" customWidth="1"/>
    <col min="765" max="765" width="23.5703125" customWidth="1"/>
    <col min="766" max="766" width="26" customWidth="1"/>
    <col min="1015" max="1015" width="25.85546875" customWidth="1"/>
    <col min="1016" max="1016" width="11.85546875" customWidth="1"/>
    <col min="1017" max="1017" width="32.42578125" customWidth="1"/>
    <col min="1018" max="1018" width="13.5703125" customWidth="1"/>
    <col min="1019" max="1019" width="12.7109375" customWidth="1"/>
    <col min="1020" max="1020" width="7.28515625" customWidth="1"/>
    <col min="1021" max="1021" width="23.5703125" customWidth="1"/>
    <col min="1022" max="1022" width="26" customWidth="1"/>
    <col min="1271" max="1271" width="25.85546875" customWidth="1"/>
    <col min="1272" max="1272" width="11.85546875" customWidth="1"/>
    <col min="1273" max="1273" width="32.42578125" customWidth="1"/>
    <col min="1274" max="1274" width="13.5703125" customWidth="1"/>
    <col min="1275" max="1275" width="12.7109375" customWidth="1"/>
    <col min="1276" max="1276" width="7.28515625" customWidth="1"/>
    <col min="1277" max="1277" width="23.5703125" customWidth="1"/>
    <col min="1278" max="1278" width="26" customWidth="1"/>
    <col min="1527" max="1527" width="25.85546875" customWidth="1"/>
    <col min="1528" max="1528" width="11.85546875" customWidth="1"/>
    <col min="1529" max="1529" width="32.42578125" customWidth="1"/>
    <col min="1530" max="1530" width="13.5703125" customWidth="1"/>
    <col min="1531" max="1531" width="12.7109375" customWidth="1"/>
    <col min="1532" max="1532" width="7.28515625" customWidth="1"/>
    <col min="1533" max="1533" width="23.5703125" customWidth="1"/>
    <col min="1534" max="1534" width="26" customWidth="1"/>
    <col min="1783" max="1783" width="25.85546875" customWidth="1"/>
    <col min="1784" max="1784" width="11.85546875" customWidth="1"/>
    <col min="1785" max="1785" width="32.42578125" customWidth="1"/>
    <col min="1786" max="1786" width="13.5703125" customWidth="1"/>
    <col min="1787" max="1787" width="12.7109375" customWidth="1"/>
    <col min="1788" max="1788" width="7.28515625" customWidth="1"/>
    <col min="1789" max="1789" width="23.5703125" customWidth="1"/>
    <col min="1790" max="1790" width="26" customWidth="1"/>
    <col min="2039" max="2039" width="25.85546875" customWidth="1"/>
    <col min="2040" max="2040" width="11.85546875" customWidth="1"/>
    <col min="2041" max="2041" width="32.42578125" customWidth="1"/>
    <col min="2042" max="2042" width="13.5703125" customWidth="1"/>
    <col min="2043" max="2043" width="12.7109375" customWidth="1"/>
    <col min="2044" max="2044" width="7.28515625" customWidth="1"/>
    <col min="2045" max="2045" width="23.5703125" customWidth="1"/>
    <col min="2046" max="2046" width="26" customWidth="1"/>
    <col min="2295" max="2295" width="25.85546875" customWidth="1"/>
    <col min="2296" max="2296" width="11.85546875" customWidth="1"/>
    <col min="2297" max="2297" width="32.42578125" customWidth="1"/>
    <col min="2298" max="2298" width="13.5703125" customWidth="1"/>
    <col min="2299" max="2299" width="12.7109375" customWidth="1"/>
    <col min="2300" max="2300" width="7.28515625" customWidth="1"/>
    <col min="2301" max="2301" width="23.5703125" customWidth="1"/>
    <col min="2302" max="2302" width="26" customWidth="1"/>
    <col min="2551" max="2551" width="25.85546875" customWidth="1"/>
    <col min="2552" max="2552" width="11.85546875" customWidth="1"/>
    <col min="2553" max="2553" width="32.42578125" customWidth="1"/>
    <col min="2554" max="2554" width="13.5703125" customWidth="1"/>
    <col min="2555" max="2555" width="12.7109375" customWidth="1"/>
    <col min="2556" max="2556" width="7.28515625" customWidth="1"/>
    <col min="2557" max="2557" width="23.5703125" customWidth="1"/>
    <col min="2558" max="2558" width="26" customWidth="1"/>
    <col min="2807" max="2807" width="25.85546875" customWidth="1"/>
    <col min="2808" max="2808" width="11.85546875" customWidth="1"/>
    <col min="2809" max="2809" width="32.42578125" customWidth="1"/>
    <col min="2810" max="2810" width="13.5703125" customWidth="1"/>
    <col min="2811" max="2811" width="12.7109375" customWidth="1"/>
    <col min="2812" max="2812" width="7.28515625" customWidth="1"/>
    <col min="2813" max="2813" width="23.5703125" customWidth="1"/>
    <col min="2814" max="2814" width="26" customWidth="1"/>
    <col min="3063" max="3063" width="25.85546875" customWidth="1"/>
    <col min="3064" max="3064" width="11.85546875" customWidth="1"/>
    <col min="3065" max="3065" width="32.42578125" customWidth="1"/>
    <col min="3066" max="3066" width="13.5703125" customWidth="1"/>
    <col min="3067" max="3067" width="12.7109375" customWidth="1"/>
    <col min="3068" max="3068" width="7.28515625" customWidth="1"/>
    <col min="3069" max="3069" width="23.5703125" customWidth="1"/>
    <col min="3070" max="3070" width="26" customWidth="1"/>
    <col min="3319" max="3319" width="25.85546875" customWidth="1"/>
    <col min="3320" max="3320" width="11.85546875" customWidth="1"/>
    <col min="3321" max="3321" width="32.42578125" customWidth="1"/>
    <col min="3322" max="3322" width="13.5703125" customWidth="1"/>
    <col min="3323" max="3323" width="12.7109375" customWidth="1"/>
    <col min="3324" max="3324" width="7.28515625" customWidth="1"/>
    <col min="3325" max="3325" width="23.5703125" customWidth="1"/>
    <col min="3326" max="3326" width="26" customWidth="1"/>
    <col min="3575" max="3575" width="25.85546875" customWidth="1"/>
    <col min="3576" max="3576" width="11.85546875" customWidth="1"/>
    <col min="3577" max="3577" width="32.42578125" customWidth="1"/>
    <col min="3578" max="3578" width="13.5703125" customWidth="1"/>
    <col min="3579" max="3579" width="12.7109375" customWidth="1"/>
    <col min="3580" max="3580" width="7.28515625" customWidth="1"/>
    <col min="3581" max="3581" width="23.5703125" customWidth="1"/>
    <col min="3582" max="3582" width="26" customWidth="1"/>
    <col min="3831" max="3831" width="25.85546875" customWidth="1"/>
    <col min="3832" max="3832" width="11.85546875" customWidth="1"/>
    <col min="3833" max="3833" width="32.42578125" customWidth="1"/>
    <col min="3834" max="3834" width="13.5703125" customWidth="1"/>
    <col min="3835" max="3835" width="12.7109375" customWidth="1"/>
    <col min="3836" max="3836" width="7.28515625" customWidth="1"/>
    <col min="3837" max="3837" width="23.5703125" customWidth="1"/>
    <col min="3838" max="3838" width="26" customWidth="1"/>
    <col min="4087" max="4087" width="25.85546875" customWidth="1"/>
    <col min="4088" max="4088" width="11.85546875" customWidth="1"/>
    <col min="4089" max="4089" width="32.42578125" customWidth="1"/>
    <col min="4090" max="4090" width="13.5703125" customWidth="1"/>
    <col min="4091" max="4091" width="12.7109375" customWidth="1"/>
    <col min="4092" max="4092" width="7.28515625" customWidth="1"/>
    <col min="4093" max="4093" width="23.5703125" customWidth="1"/>
    <col min="4094" max="4094" width="26" customWidth="1"/>
    <col min="4343" max="4343" width="25.85546875" customWidth="1"/>
    <col min="4344" max="4344" width="11.85546875" customWidth="1"/>
    <col min="4345" max="4345" width="32.42578125" customWidth="1"/>
    <col min="4346" max="4346" width="13.5703125" customWidth="1"/>
    <col min="4347" max="4347" width="12.7109375" customWidth="1"/>
    <col min="4348" max="4348" width="7.28515625" customWidth="1"/>
    <col min="4349" max="4349" width="23.5703125" customWidth="1"/>
    <col min="4350" max="4350" width="26" customWidth="1"/>
    <col min="4599" max="4599" width="25.85546875" customWidth="1"/>
    <col min="4600" max="4600" width="11.85546875" customWidth="1"/>
    <col min="4601" max="4601" width="32.42578125" customWidth="1"/>
    <col min="4602" max="4602" width="13.5703125" customWidth="1"/>
    <col min="4603" max="4603" width="12.7109375" customWidth="1"/>
    <col min="4604" max="4604" width="7.28515625" customWidth="1"/>
    <col min="4605" max="4605" width="23.5703125" customWidth="1"/>
    <col min="4606" max="4606" width="26" customWidth="1"/>
    <col min="4855" max="4855" width="25.85546875" customWidth="1"/>
    <col min="4856" max="4856" width="11.85546875" customWidth="1"/>
    <col min="4857" max="4857" width="32.42578125" customWidth="1"/>
    <col min="4858" max="4858" width="13.5703125" customWidth="1"/>
    <col min="4859" max="4859" width="12.7109375" customWidth="1"/>
    <col min="4860" max="4860" width="7.28515625" customWidth="1"/>
    <col min="4861" max="4861" width="23.5703125" customWidth="1"/>
    <col min="4862" max="4862" width="26" customWidth="1"/>
    <col min="5111" max="5111" width="25.85546875" customWidth="1"/>
    <col min="5112" max="5112" width="11.85546875" customWidth="1"/>
    <col min="5113" max="5113" width="32.42578125" customWidth="1"/>
    <col min="5114" max="5114" width="13.5703125" customWidth="1"/>
    <col min="5115" max="5115" width="12.7109375" customWidth="1"/>
    <col min="5116" max="5116" width="7.28515625" customWidth="1"/>
    <col min="5117" max="5117" width="23.5703125" customWidth="1"/>
    <col min="5118" max="5118" width="26" customWidth="1"/>
    <col min="5367" max="5367" width="25.85546875" customWidth="1"/>
    <col min="5368" max="5368" width="11.85546875" customWidth="1"/>
    <col min="5369" max="5369" width="32.42578125" customWidth="1"/>
    <col min="5370" max="5370" width="13.5703125" customWidth="1"/>
    <col min="5371" max="5371" width="12.7109375" customWidth="1"/>
    <col min="5372" max="5372" width="7.28515625" customWidth="1"/>
    <col min="5373" max="5373" width="23.5703125" customWidth="1"/>
    <col min="5374" max="5374" width="26" customWidth="1"/>
    <col min="5623" max="5623" width="25.85546875" customWidth="1"/>
    <col min="5624" max="5624" width="11.85546875" customWidth="1"/>
    <col min="5625" max="5625" width="32.42578125" customWidth="1"/>
    <col min="5626" max="5626" width="13.5703125" customWidth="1"/>
    <col min="5627" max="5627" width="12.7109375" customWidth="1"/>
    <col min="5628" max="5628" width="7.28515625" customWidth="1"/>
    <col min="5629" max="5629" width="23.5703125" customWidth="1"/>
    <col min="5630" max="5630" width="26" customWidth="1"/>
    <col min="5879" max="5879" width="25.85546875" customWidth="1"/>
    <col min="5880" max="5880" width="11.85546875" customWidth="1"/>
    <col min="5881" max="5881" width="32.42578125" customWidth="1"/>
    <col min="5882" max="5882" width="13.5703125" customWidth="1"/>
    <col min="5883" max="5883" width="12.7109375" customWidth="1"/>
    <col min="5884" max="5884" width="7.28515625" customWidth="1"/>
    <col min="5885" max="5885" width="23.5703125" customWidth="1"/>
    <col min="5886" max="5886" width="26" customWidth="1"/>
    <col min="6135" max="6135" width="25.85546875" customWidth="1"/>
    <col min="6136" max="6136" width="11.85546875" customWidth="1"/>
    <col min="6137" max="6137" width="32.42578125" customWidth="1"/>
    <col min="6138" max="6138" width="13.5703125" customWidth="1"/>
    <col min="6139" max="6139" width="12.7109375" customWidth="1"/>
    <col min="6140" max="6140" width="7.28515625" customWidth="1"/>
    <col min="6141" max="6141" width="23.5703125" customWidth="1"/>
    <col min="6142" max="6142" width="26" customWidth="1"/>
    <col min="6391" max="6391" width="25.85546875" customWidth="1"/>
    <col min="6392" max="6392" width="11.85546875" customWidth="1"/>
    <col min="6393" max="6393" width="32.42578125" customWidth="1"/>
    <col min="6394" max="6394" width="13.5703125" customWidth="1"/>
    <col min="6395" max="6395" width="12.7109375" customWidth="1"/>
    <col min="6396" max="6396" width="7.28515625" customWidth="1"/>
    <col min="6397" max="6397" width="23.5703125" customWidth="1"/>
    <col min="6398" max="6398" width="26" customWidth="1"/>
    <col min="6647" max="6647" width="25.85546875" customWidth="1"/>
    <col min="6648" max="6648" width="11.85546875" customWidth="1"/>
    <col min="6649" max="6649" width="32.42578125" customWidth="1"/>
    <col min="6650" max="6650" width="13.5703125" customWidth="1"/>
    <col min="6651" max="6651" width="12.7109375" customWidth="1"/>
    <col min="6652" max="6652" width="7.28515625" customWidth="1"/>
    <col min="6653" max="6653" width="23.5703125" customWidth="1"/>
    <col min="6654" max="6654" width="26" customWidth="1"/>
    <col min="6903" max="6903" width="25.85546875" customWidth="1"/>
    <col min="6904" max="6904" width="11.85546875" customWidth="1"/>
    <col min="6905" max="6905" width="32.42578125" customWidth="1"/>
    <col min="6906" max="6906" width="13.5703125" customWidth="1"/>
    <col min="6907" max="6907" width="12.7109375" customWidth="1"/>
    <col min="6908" max="6908" width="7.28515625" customWidth="1"/>
    <col min="6909" max="6909" width="23.5703125" customWidth="1"/>
    <col min="6910" max="6910" width="26" customWidth="1"/>
    <col min="7159" max="7159" width="25.85546875" customWidth="1"/>
    <col min="7160" max="7160" width="11.85546875" customWidth="1"/>
    <col min="7161" max="7161" width="32.42578125" customWidth="1"/>
    <col min="7162" max="7162" width="13.5703125" customWidth="1"/>
    <col min="7163" max="7163" width="12.7109375" customWidth="1"/>
    <col min="7164" max="7164" width="7.28515625" customWidth="1"/>
    <col min="7165" max="7165" width="23.5703125" customWidth="1"/>
    <col min="7166" max="7166" width="26" customWidth="1"/>
    <col min="7415" max="7415" width="25.85546875" customWidth="1"/>
    <col min="7416" max="7416" width="11.85546875" customWidth="1"/>
    <col min="7417" max="7417" width="32.42578125" customWidth="1"/>
    <col min="7418" max="7418" width="13.5703125" customWidth="1"/>
    <col min="7419" max="7419" width="12.7109375" customWidth="1"/>
    <col min="7420" max="7420" width="7.28515625" customWidth="1"/>
    <col min="7421" max="7421" width="23.5703125" customWidth="1"/>
    <col min="7422" max="7422" width="26" customWidth="1"/>
    <col min="7671" max="7671" width="25.85546875" customWidth="1"/>
    <col min="7672" max="7672" width="11.85546875" customWidth="1"/>
    <col min="7673" max="7673" width="32.42578125" customWidth="1"/>
    <col min="7674" max="7674" width="13.5703125" customWidth="1"/>
    <col min="7675" max="7675" width="12.7109375" customWidth="1"/>
    <col min="7676" max="7676" width="7.28515625" customWidth="1"/>
    <col min="7677" max="7677" width="23.5703125" customWidth="1"/>
    <col min="7678" max="7678" width="26" customWidth="1"/>
    <col min="7927" max="7927" width="25.85546875" customWidth="1"/>
    <col min="7928" max="7928" width="11.85546875" customWidth="1"/>
    <col min="7929" max="7929" width="32.42578125" customWidth="1"/>
    <col min="7930" max="7930" width="13.5703125" customWidth="1"/>
    <col min="7931" max="7931" width="12.7109375" customWidth="1"/>
    <col min="7932" max="7932" width="7.28515625" customWidth="1"/>
    <col min="7933" max="7933" width="23.5703125" customWidth="1"/>
    <col min="7934" max="7934" width="26" customWidth="1"/>
    <col min="8183" max="8183" width="25.85546875" customWidth="1"/>
    <col min="8184" max="8184" width="11.85546875" customWidth="1"/>
    <col min="8185" max="8185" width="32.42578125" customWidth="1"/>
    <col min="8186" max="8186" width="13.5703125" customWidth="1"/>
    <col min="8187" max="8187" width="12.7109375" customWidth="1"/>
    <col min="8188" max="8188" width="7.28515625" customWidth="1"/>
    <col min="8189" max="8189" width="23.5703125" customWidth="1"/>
    <col min="8190" max="8190" width="26" customWidth="1"/>
    <col min="8439" max="8439" width="25.85546875" customWidth="1"/>
    <col min="8440" max="8440" width="11.85546875" customWidth="1"/>
    <col min="8441" max="8441" width="32.42578125" customWidth="1"/>
    <col min="8442" max="8442" width="13.5703125" customWidth="1"/>
    <col min="8443" max="8443" width="12.7109375" customWidth="1"/>
    <col min="8444" max="8444" width="7.28515625" customWidth="1"/>
    <col min="8445" max="8445" width="23.5703125" customWidth="1"/>
    <col min="8446" max="8446" width="26" customWidth="1"/>
    <col min="8695" max="8695" width="25.85546875" customWidth="1"/>
    <col min="8696" max="8696" width="11.85546875" customWidth="1"/>
    <col min="8697" max="8697" width="32.42578125" customWidth="1"/>
    <col min="8698" max="8698" width="13.5703125" customWidth="1"/>
    <col min="8699" max="8699" width="12.7109375" customWidth="1"/>
    <col min="8700" max="8700" width="7.28515625" customWidth="1"/>
    <col min="8701" max="8701" width="23.5703125" customWidth="1"/>
    <col min="8702" max="8702" width="26" customWidth="1"/>
    <col min="8951" max="8951" width="25.85546875" customWidth="1"/>
    <col min="8952" max="8952" width="11.85546875" customWidth="1"/>
    <col min="8953" max="8953" width="32.42578125" customWidth="1"/>
    <col min="8954" max="8954" width="13.5703125" customWidth="1"/>
    <col min="8955" max="8955" width="12.7109375" customWidth="1"/>
    <col min="8956" max="8956" width="7.28515625" customWidth="1"/>
    <col min="8957" max="8957" width="23.5703125" customWidth="1"/>
    <col min="8958" max="8958" width="26" customWidth="1"/>
    <col min="9207" max="9207" width="25.85546875" customWidth="1"/>
    <col min="9208" max="9208" width="11.85546875" customWidth="1"/>
    <col min="9209" max="9209" width="32.42578125" customWidth="1"/>
    <col min="9210" max="9210" width="13.5703125" customWidth="1"/>
    <col min="9211" max="9211" width="12.7109375" customWidth="1"/>
    <col min="9212" max="9212" width="7.28515625" customWidth="1"/>
    <col min="9213" max="9213" width="23.5703125" customWidth="1"/>
    <col min="9214" max="9214" width="26" customWidth="1"/>
    <col min="9463" max="9463" width="25.85546875" customWidth="1"/>
    <col min="9464" max="9464" width="11.85546875" customWidth="1"/>
    <col min="9465" max="9465" width="32.42578125" customWidth="1"/>
    <col min="9466" max="9466" width="13.5703125" customWidth="1"/>
    <col min="9467" max="9467" width="12.7109375" customWidth="1"/>
    <col min="9468" max="9468" width="7.28515625" customWidth="1"/>
    <col min="9469" max="9469" width="23.5703125" customWidth="1"/>
    <col min="9470" max="9470" width="26" customWidth="1"/>
    <col min="9719" max="9719" width="25.85546875" customWidth="1"/>
    <col min="9720" max="9720" width="11.85546875" customWidth="1"/>
    <col min="9721" max="9721" width="32.42578125" customWidth="1"/>
    <col min="9722" max="9722" width="13.5703125" customWidth="1"/>
    <col min="9723" max="9723" width="12.7109375" customWidth="1"/>
    <col min="9724" max="9724" width="7.28515625" customWidth="1"/>
    <col min="9725" max="9725" width="23.5703125" customWidth="1"/>
    <col min="9726" max="9726" width="26" customWidth="1"/>
    <col min="9975" max="9975" width="25.85546875" customWidth="1"/>
    <col min="9976" max="9976" width="11.85546875" customWidth="1"/>
    <col min="9977" max="9977" width="32.42578125" customWidth="1"/>
    <col min="9978" max="9978" width="13.5703125" customWidth="1"/>
    <col min="9979" max="9979" width="12.7109375" customWidth="1"/>
    <col min="9980" max="9980" width="7.28515625" customWidth="1"/>
    <col min="9981" max="9981" width="23.5703125" customWidth="1"/>
    <col min="9982" max="9982" width="26" customWidth="1"/>
    <col min="10231" max="10231" width="25.85546875" customWidth="1"/>
    <col min="10232" max="10232" width="11.85546875" customWidth="1"/>
    <col min="10233" max="10233" width="32.42578125" customWidth="1"/>
    <col min="10234" max="10234" width="13.5703125" customWidth="1"/>
    <col min="10235" max="10235" width="12.7109375" customWidth="1"/>
    <col min="10236" max="10236" width="7.28515625" customWidth="1"/>
    <col min="10237" max="10237" width="23.5703125" customWidth="1"/>
    <col min="10238" max="10238" width="26" customWidth="1"/>
    <col min="10487" max="10487" width="25.85546875" customWidth="1"/>
    <col min="10488" max="10488" width="11.85546875" customWidth="1"/>
    <col min="10489" max="10489" width="32.42578125" customWidth="1"/>
    <col min="10490" max="10490" width="13.5703125" customWidth="1"/>
    <col min="10491" max="10491" width="12.7109375" customWidth="1"/>
    <col min="10492" max="10492" width="7.28515625" customWidth="1"/>
    <col min="10493" max="10493" width="23.5703125" customWidth="1"/>
    <col min="10494" max="10494" width="26" customWidth="1"/>
    <col min="10743" max="10743" width="25.85546875" customWidth="1"/>
    <col min="10744" max="10744" width="11.85546875" customWidth="1"/>
    <col min="10745" max="10745" width="32.42578125" customWidth="1"/>
    <col min="10746" max="10746" width="13.5703125" customWidth="1"/>
    <col min="10747" max="10747" width="12.7109375" customWidth="1"/>
    <col min="10748" max="10748" width="7.28515625" customWidth="1"/>
    <col min="10749" max="10749" width="23.5703125" customWidth="1"/>
    <col min="10750" max="10750" width="26" customWidth="1"/>
    <col min="10999" max="10999" width="25.85546875" customWidth="1"/>
    <col min="11000" max="11000" width="11.85546875" customWidth="1"/>
    <col min="11001" max="11001" width="32.42578125" customWidth="1"/>
    <col min="11002" max="11002" width="13.5703125" customWidth="1"/>
    <col min="11003" max="11003" width="12.7109375" customWidth="1"/>
    <col min="11004" max="11004" width="7.28515625" customWidth="1"/>
    <col min="11005" max="11005" width="23.5703125" customWidth="1"/>
    <col min="11006" max="11006" width="26" customWidth="1"/>
    <col min="11255" max="11255" width="25.85546875" customWidth="1"/>
    <col min="11256" max="11256" width="11.85546875" customWidth="1"/>
    <col min="11257" max="11257" width="32.42578125" customWidth="1"/>
    <col min="11258" max="11258" width="13.5703125" customWidth="1"/>
    <col min="11259" max="11259" width="12.7109375" customWidth="1"/>
    <col min="11260" max="11260" width="7.28515625" customWidth="1"/>
    <col min="11261" max="11261" width="23.5703125" customWidth="1"/>
    <col min="11262" max="11262" width="26" customWidth="1"/>
    <col min="11511" max="11511" width="25.85546875" customWidth="1"/>
    <col min="11512" max="11512" width="11.85546875" customWidth="1"/>
    <col min="11513" max="11513" width="32.42578125" customWidth="1"/>
    <col min="11514" max="11514" width="13.5703125" customWidth="1"/>
    <col min="11515" max="11515" width="12.7109375" customWidth="1"/>
    <col min="11516" max="11516" width="7.28515625" customWidth="1"/>
    <col min="11517" max="11517" width="23.5703125" customWidth="1"/>
    <col min="11518" max="11518" width="26" customWidth="1"/>
    <col min="11767" max="11767" width="25.85546875" customWidth="1"/>
    <col min="11768" max="11768" width="11.85546875" customWidth="1"/>
    <col min="11769" max="11769" width="32.42578125" customWidth="1"/>
    <col min="11770" max="11770" width="13.5703125" customWidth="1"/>
    <col min="11771" max="11771" width="12.7109375" customWidth="1"/>
    <col min="11772" max="11772" width="7.28515625" customWidth="1"/>
    <col min="11773" max="11773" width="23.5703125" customWidth="1"/>
    <col min="11774" max="11774" width="26" customWidth="1"/>
    <col min="12023" max="12023" width="25.85546875" customWidth="1"/>
    <col min="12024" max="12024" width="11.85546875" customWidth="1"/>
    <col min="12025" max="12025" width="32.42578125" customWidth="1"/>
    <col min="12026" max="12026" width="13.5703125" customWidth="1"/>
    <col min="12027" max="12027" width="12.7109375" customWidth="1"/>
    <col min="12028" max="12028" width="7.28515625" customWidth="1"/>
    <col min="12029" max="12029" width="23.5703125" customWidth="1"/>
    <col min="12030" max="12030" width="26" customWidth="1"/>
    <col min="12279" max="12279" width="25.85546875" customWidth="1"/>
    <col min="12280" max="12280" width="11.85546875" customWidth="1"/>
    <col min="12281" max="12281" width="32.42578125" customWidth="1"/>
    <col min="12282" max="12282" width="13.5703125" customWidth="1"/>
    <col min="12283" max="12283" width="12.7109375" customWidth="1"/>
    <col min="12284" max="12284" width="7.28515625" customWidth="1"/>
    <col min="12285" max="12285" width="23.5703125" customWidth="1"/>
    <col min="12286" max="12286" width="26" customWidth="1"/>
    <col min="12535" max="12535" width="25.85546875" customWidth="1"/>
    <col min="12536" max="12536" width="11.85546875" customWidth="1"/>
    <col min="12537" max="12537" width="32.42578125" customWidth="1"/>
    <col min="12538" max="12538" width="13.5703125" customWidth="1"/>
    <col min="12539" max="12539" width="12.7109375" customWidth="1"/>
    <col min="12540" max="12540" width="7.28515625" customWidth="1"/>
    <col min="12541" max="12541" width="23.5703125" customWidth="1"/>
    <col min="12542" max="12542" width="26" customWidth="1"/>
    <col min="12791" max="12791" width="25.85546875" customWidth="1"/>
    <col min="12792" max="12792" width="11.85546875" customWidth="1"/>
    <col min="12793" max="12793" width="32.42578125" customWidth="1"/>
    <col min="12794" max="12794" width="13.5703125" customWidth="1"/>
    <col min="12795" max="12795" width="12.7109375" customWidth="1"/>
    <col min="12796" max="12796" width="7.28515625" customWidth="1"/>
    <col min="12797" max="12797" width="23.5703125" customWidth="1"/>
    <col min="12798" max="12798" width="26" customWidth="1"/>
    <col min="13047" max="13047" width="25.85546875" customWidth="1"/>
    <col min="13048" max="13048" width="11.85546875" customWidth="1"/>
    <col min="13049" max="13049" width="32.42578125" customWidth="1"/>
    <col min="13050" max="13050" width="13.5703125" customWidth="1"/>
    <col min="13051" max="13051" width="12.7109375" customWidth="1"/>
    <col min="13052" max="13052" width="7.28515625" customWidth="1"/>
    <col min="13053" max="13053" width="23.5703125" customWidth="1"/>
    <col min="13054" max="13054" width="26" customWidth="1"/>
    <col min="13303" max="13303" width="25.85546875" customWidth="1"/>
    <col min="13304" max="13304" width="11.85546875" customWidth="1"/>
    <col min="13305" max="13305" width="32.42578125" customWidth="1"/>
    <col min="13306" max="13306" width="13.5703125" customWidth="1"/>
    <col min="13307" max="13307" width="12.7109375" customWidth="1"/>
    <col min="13308" max="13308" width="7.28515625" customWidth="1"/>
    <col min="13309" max="13309" width="23.5703125" customWidth="1"/>
    <col min="13310" max="13310" width="26" customWidth="1"/>
    <col min="13559" max="13559" width="25.85546875" customWidth="1"/>
    <col min="13560" max="13560" width="11.85546875" customWidth="1"/>
    <col min="13561" max="13561" width="32.42578125" customWidth="1"/>
    <col min="13562" max="13562" width="13.5703125" customWidth="1"/>
    <col min="13563" max="13563" width="12.7109375" customWidth="1"/>
    <col min="13564" max="13564" width="7.28515625" customWidth="1"/>
    <col min="13565" max="13565" width="23.5703125" customWidth="1"/>
    <col min="13566" max="13566" width="26" customWidth="1"/>
    <col min="13815" max="13815" width="25.85546875" customWidth="1"/>
    <col min="13816" max="13816" width="11.85546875" customWidth="1"/>
    <col min="13817" max="13817" width="32.42578125" customWidth="1"/>
    <col min="13818" max="13818" width="13.5703125" customWidth="1"/>
    <col min="13819" max="13819" width="12.7109375" customWidth="1"/>
    <col min="13820" max="13820" width="7.28515625" customWidth="1"/>
    <col min="13821" max="13821" width="23.5703125" customWidth="1"/>
    <col min="13822" max="13822" width="26" customWidth="1"/>
    <col min="14071" max="14071" width="25.85546875" customWidth="1"/>
    <col min="14072" max="14072" width="11.85546875" customWidth="1"/>
    <col min="14073" max="14073" width="32.42578125" customWidth="1"/>
    <col min="14074" max="14074" width="13.5703125" customWidth="1"/>
    <col min="14075" max="14075" width="12.7109375" customWidth="1"/>
    <col min="14076" max="14076" width="7.28515625" customWidth="1"/>
    <col min="14077" max="14077" width="23.5703125" customWidth="1"/>
    <col min="14078" max="14078" width="26" customWidth="1"/>
    <col min="14327" max="14327" width="25.85546875" customWidth="1"/>
    <col min="14328" max="14328" width="11.85546875" customWidth="1"/>
    <col min="14329" max="14329" width="32.42578125" customWidth="1"/>
    <col min="14330" max="14330" width="13.5703125" customWidth="1"/>
    <col min="14331" max="14331" width="12.7109375" customWidth="1"/>
    <col min="14332" max="14332" width="7.28515625" customWidth="1"/>
    <col min="14333" max="14333" width="23.5703125" customWidth="1"/>
    <col min="14334" max="14334" width="26" customWidth="1"/>
    <col min="14583" max="14583" width="25.85546875" customWidth="1"/>
    <col min="14584" max="14584" width="11.85546875" customWidth="1"/>
    <col min="14585" max="14585" width="32.42578125" customWidth="1"/>
    <col min="14586" max="14586" width="13.5703125" customWidth="1"/>
    <col min="14587" max="14587" width="12.7109375" customWidth="1"/>
    <col min="14588" max="14588" width="7.28515625" customWidth="1"/>
    <col min="14589" max="14589" width="23.5703125" customWidth="1"/>
    <col min="14590" max="14590" width="26" customWidth="1"/>
    <col min="14839" max="14839" width="25.85546875" customWidth="1"/>
    <col min="14840" max="14840" width="11.85546875" customWidth="1"/>
    <col min="14841" max="14841" width="32.42578125" customWidth="1"/>
    <col min="14842" max="14842" width="13.5703125" customWidth="1"/>
    <col min="14843" max="14843" width="12.7109375" customWidth="1"/>
    <col min="14844" max="14844" width="7.28515625" customWidth="1"/>
    <col min="14845" max="14845" width="23.5703125" customWidth="1"/>
    <col min="14846" max="14846" width="26" customWidth="1"/>
    <col min="15095" max="15095" width="25.85546875" customWidth="1"/>
    <col min="15096" max="15096" width="11.85546875" customWidth="1"/>
    <col min="15097" max="15097" width="32.42578125" customWidth="1"/>
    <col min="15098" max="15098" width="13.5703125" customWidth="1"/>
    <col min="15099" max="15099" width="12.7109375" customWidth="1"/>
    <col min="15100" max="15100" width="7.28515625" customWidth="1"/>
    <col min="15101" max="15101" width="23.5703125" customWidth="1"/>
    <col min="15102" max="15102" width="26" customWidth="1"/>
    <col min="15351" max="15351" width="25.85546875" customWidth="1"/>
    <col min="15352" max="15352" width="11.85546875" customWidth="1"/>
    <col min="15353" max="15353" width="32.42578125" customWidth="1"/>
    <col min="15354" max="15354" width="13.5703125" customWidth="1"/>
    <col min="15355" max="15355" width="12.7109375" customWidth="1"/>
    <col min="15356" max="15356" width="7.28515625" customWidth="1"/>
    <col min="15357" max="15357" width="23.5703125" customWidth="1"/>
    <col min="15358" max="15358" width="26" customWidth="1"/>
    <col min="15607" max="15607" width="25.85546875" customWidth="1"/>
    <col min="15608" max="15608" width="11.85546875" customWidth="1"/>
    <col min="15609" max="15609" width="32.42578125" customWidth="1"/>
    <col min="15610" max="15610" width="13.5703125" customWidth="1"/>
    <col min="15611" max="15611" width="12.7109375" customWidth="1"/>
    <col min="15612" max="15612" width="7.28515625" customWidth="1"/>
    <col min="15613" max="15613" width="23.5703125" customWidth="1"/>
    <col min="15614" max="15614" width="26" customWidth="1"/>
    <col min="15863" max="15863" width="25.85546875" customWidth="1"/>
    <col min="15864" max="15864" width="11.85546875" customWidth="1"/>
    <col min="15865" max="15865" width="32.42578125" customWidth="1"/>
    <col min="15866" max="15866" width="13.5703125" customWidth="1"/>
    <col min="15867" max="15867" width="12.7109375" customWidth="1"/>
    <col min="15868" max="15868" width="7.28515625" customWidth="1"/>
    <col min="15869" max="15869" width="23.5703125" customWidth="1"/>
    <col min="15870" max="15870" width="26" customWidth="1"/>
    <col min="16119" max="16119" width="25.85546875" customWidth="1"/>
    <col min="16120" max="16120" width="11.85546875" customWidth="1"/>
    <col min="16121" max="16121" width="32.42578125" customWidth="1"/>
    <col min="16122" max="16122" width="13.5703125" customWidth="1"/>
    <col min="16123" max="16123" width="12.7109375" customWidth="1"/>
    <col min="16124" max="16124" width="7.28515625" customWidth="1"/>
    <col min="16125" max="16125" width="23.5703125" customWidth="1"/>
    <col min="16126" max="16126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54" t="s">
        <v>69</v>
      </c>
      <c r="F1" s="27" t="s">
        <v>70</v>
      </c>
      <c r="G1" s="28"/>
    </row>
    <row r="2" spans="1:7" ht="27.95" customHeight="1" x14ac:dyDescent="0.25">
      <c r="A2" s="61" t="s">
        <v>78</v>
      </c>
      <c r="B2" s="62">
        <v>53</v>
      </c>
      <c r="C2" s="63" t="s">
        <v>168</v>
      </c>
      <c r="D2" s="64" t="s">
        <v>167</v>
      </c>
      <c r="E2" s="65">
        <v>21461.62</v>
      </c>
      <c r="F2" s="62">
        <v>8809650</v>
      </c>
      <c r="G2" s="66" t="s">
        <v>85</v>
      </c>
    </row>
    <row r="3" spans="1:7" ht="27.95" customHeight="1" x14ac:dyDescent="0.25">
      <c r="A3" s="61" t="s">
        <v>78</v>
      </c>
      <c r="B3" s="62" t="s">
        <v>71</v>
      </c>
      <c r="C3" s="67" t="s">
        <v>127</v>
      </c>
      <c r="D3" s="64" t="s">
        <v>63</v>
      </c>
      <c r="E3" s="65">
        <v>1063.3599999999999</v>
      </c>
      <c r="F3" s="62" t="s">
        <v>197</v>
      </c>
      <c r="G3" s="66" t="s">
        <v>85</v>
      </c>
    </row>
    <row r="4" spans="1:7" ht="27.95" customHeight="1" x14ac:dyDescent="0.25">
      <c r="A4" s="61" t="s">
        <v>78</v>
      </c>
      <c r="B4" s="62" t="s">
        <v>71</v>
      </c>
      <c r="C4" s="67" t="s">
        <v>127</v>
      </c>
      <c r="D4" s="64" t="s">
        <v>63</v>
      </c>
      <c r="E4" s="65">
        <v>343.02</v>
      </c>
      <c r="F4" s="62" t="s">
        <v>197</v>
      </c>
      <c r="G4" s="66" t="s">
        <v>85</v>
      </c>
    </row>
    <row r="5" spans="1:7" ht="27.95" customHeight="1" x14ac:dyDescent="0.25">
      <c r="A5" s="61" t="s">
        <v>79</v>
      </c>
      <c r="B5" s="62">
        <v>5822</v>
      </c>
      <c r="C5" s="67" t="s">
        <v>80</v>
      </c>
      <c r="D5" s="68" t="s">
        <v>105</v>
      </c>
      <c r="E5" s="65">
        <v>11866.39</v>
      </c>
      <c r="F5" s="62">
        <v>8809646</v>
      </c>
      <c r="G5" s="66" t="s">
        <v>85</v>
      </c>
    </row>
    <row r="6" spans="1:7" ht="27.95" customHeight="1" x14ac:dyDescent="0.25">
      <c r="A6" s="61" t="s">
        <v>79</v>
      </c>
      <c r="B6" s="62" t="s">
        <v>71</v>
      </c>
      <c r="C6" s="67" t="s">
        <v>127</v>
      </c>
      <c r="D6" s="64" t="s">
        <v>63</v>
      </c>
      <c r="E6" s="65">
        <v>587.95000000000005</v>
      </c>
      <c r="F6" s="62" t="s">
        <v>197</v>
      </c>
      <c r="G6" s="66" t="s">
        <v>85</v>
      </c>
    </row>
    <row r="7" spans="1:7" ht="27.95" customHeight="1" x14ac:dyDescent="0.25">
      <c r="A7" s="61" t="s">
        <v>79</v>
      </c>
      <c r="B7" s="62" t="s">
        <v>71</v>
      </c>
      <c r="C7" s="67" t="s">
        <v>127</v>
      </c>
      <c r="D7" s="64" t="s">
        <v>63</v>
      </c>
      <c r="E7" s="65">
        <v>189.66</v>
      </c>
      <c r="F7" s="62" t="s">
        <v>197</v>
      </c>
      <c r="G7" s="66" t="s">
        <v>85</v>
      </c>
    </row>
    <row r="8" spans="1:7" ht="27.95" customHeight="1" x14ac:dyDescent="0.25">
      <c r="A8" s="61" t="s">
        <v>79</v>
      </c>
      <c r="B8" s="62">
        <v>6270</v>
      </c>
      <c r="C8" s="67" t="s">
        <v>189</v>
      </c>
      <c r="D8" s="68" t="s">
        <v>190</v>
      </c>
      <c r="E8" s="65">
        <v>10158.32</v>
      </c>
      <c r="F8" s="62">
        <v>148879</v>
      </c>
      <c r="G8" s="66" t="s">
        <v>85</v>
      </c>
    </row>
    <row r="9" spans="1:7" ht="27.95" customHeight="1" x14ac:dyDescent="0.25">
      <c r="A9" s="61" t="s">
        <v>79</v>
      </c>
      <c r="B9" s="62" t="s">
        <v>71</v>
      </c>
      <c r="C9" s="67" t="s">
        <v>127</v>
      </c>
      <c r="D9" s="64" t="s">
        <v>63</v>
      </c>
      <c r="E9" s="65">
        <v>503.32</v>
      </c>
      <c r="F9" s="62" t="s">
        <v>197</v>
      </c>
      <c r="G9" s="66" t="s">
        <v>85</v>
      </c>
    </row>
    <row r="10" spans="1:7" ht="27.95" customHeight="1" x14ac:dyDescent="0.25">
      <c r="A10" s="61" t="s">
        <v>79</v>
      </c>
      <c r="B10" s="62" t="s">
        <v>71</v>
      </c>
      <c r="C10" s="67" t="s">
        <v>127</v>
      </c>
      <c r="D10" s="64" t="s">
        <v>63</v>
      </c>
      <c r="E10" s="65">
        <v>162.36000000000001</v>
      </c>
      <c r="F10" s="62" t="s">
        <v>197</v>
      </c>
      <c r="G10" s="66" t="s">
        <v>85</v>
      </c>
    </row>
    <row r="11" spans="1:7" ht="27.95" customHeight="1" x14ac:dyDescent="0.25">
      <c r="A11" s="69" t="s">
        <v>82</v>
      </c>
      <c r="B11" s="62">
        <v>249</v>
      </c>
      <c r="C11" s="67" t="s">
        <v>132</v>
      </c>
      <c r="D11" s="68" t="s">
        <v>128</v>
      </c>
      <c r="E11" s="70">
        <v>11356</v>
      </c>
      <c r="F11" s="62">
        <v>8809645</v>
      </c>
      <c r="G11" s="66" t="s">
        <v>85</v>
      </c>
    </row>
    <row r="12" spans="1:7" ht="27.95" customHeight="1" x14ac:dyDescent="0.25">
      <c r="A12" s="69" t="s">
        <v>99</v>
      </c>
      <c r="B12" s="62">
        <v>1911</v>
      </c>
      <c r="C12" s="67" t="s">
        <v>176</v>
      </c>
      <c r="D12" s="68" t="s">
        <v>177</v>
      </c>
      <c r="E12" s="70">
        <v>8245</v>
      </c>
      <c r="F12" s="62">
        <v>8809648</v>
      </c>
      <c r="G12" s="66" t="s">
        <v>85</v>
      </c>
    </row>
    <row r="13" spans="1:7" ht="27.95" customHeight="1" x14ac:dyDescent="0.25">
      <c r="A13" s="69" t="s">
        <v>90</v>
      </c>
      <c r="B13" s="62">
        <v>72</v>
      </c>
      <c r="C13" s="67" t="s">
        <v>156</v>
      </c>
      <c r="D13" s="68" t="s">
        <v>157</v>
      </c>
      <c r="E13" s="70">
        <v>14505.46</v>
      </c>
      <c r="F13" s="62">
        <v>8809681</v>
      </c>
      <c r="G13" s="66" t="s">
        <v>85</v>
      </c>
    </row>
    <row r="14" spans="1:7" ht="27.95" customHeight="1" x14ac:dyDescent="0.25">
      <c r="A14" s="69" t="s">
        <v>90</v>
      </c>
      <c r="B14" s="62" t="s">
        <v>71</v>
      </c>
      <c r="C14" s="67" t="s">
        <v>127</v>
      </c>
      <c r="D14" s="64" t="s">
        <v>63</v>
      </c>
      <c r="E14" s="70">
        <v>718.7</v>
      </c>
      <c r="F14" s="62" t="s">
        <v>197</v>
      </c>
      <c r="G14" s="66" t="s">
        <v>85</v>
      </c>
    </row>
    <row r="15" spans="1:7" ht="27.95" customHeight="1" x14ac:dyDescent="0.25">
      <c r="A15" s="69" t="s">
        <v>90</v>
      </c>
      <c r="B15" s="62" t="s">
        <v>71</v>
      </c>
      <c r="C15" s="67" t="s">
        <v>127</v>
      </c>
      <c r="D15" s="64" t="s">
        <v>63</v>
      </c>
      <c r="E15" s="70">
        <v>231.84</v>
      </c>
      <c r="F15" s="62" t="s">
        <v>197</v>
      </c>
      <c r="G15" s="66" t="s">
        <v>85</v>
      </c>
    </row>
    <row r="16" spans="1:7" ht="27.95" customHeight="1" x14ac:dyDescent="0.25">
      <c r="A16" s="69" t="s">
        <v>114</v>
      </c>
      <c r="B16" s="62">
        <v>171</v>
      </c>
      <c r="C16" s="67" t="s">
        <v>116</v>
      </c>
      <c r="D16" s="68" t="s">
        <v>115</v>
      </c>
      <c r="E16" s="70">
        <v>2782.5</v>
      </c>
      <c r="F16" s="62">
        <v>8809649</v>
      </c>
      <c r="G16" s="66" t="s">
        <v>85</v>
      </c>
    </row>
    <row r="17" spans="1:7" ht="27.95" customHeight="1" x14ac:dyDescent="0.25">
      <c r="A17" s="69" t="s">
        <v>149</v>
      </c>
      <c r="B17" s="62">
        <v>17305</v>
      </c>
      <c r="C17" s="67" t="s">
        <v>118</v>
      </c>
      <c r="D17" s="64" t="s">
        <v>119</v>
      </c>
      <c r="E17" s="70">
        <v>3243.46</v>
      </c>
      <c r="F17" s="62">
        <v>8809643</v>
      </c>
      <c r="G17" s="66" t="s">
        <v>85</v>
      </c>
    </row>
    <row r="18" spans="1:7" ht="27.95" customHeight="1" x14ac:dyDescent="0.25">
      <c r="A18" s="69" t="s">
        <v>149</v>
      </c>
      <c r="B18" s="62" t="s">
        <v>71</v>
      </c>
      <c r="C18" s="67" t="s">
        <v>127</v>
      </c>
      <c r="D18" s="64" t="s">
        <v>63</v>
      </c>
      <c r="E18" s="70">
        <v>160.69999999999999</v>
      </c>
      <c r="F18" s="62" t="s">
        <v>197</v>
      </c>
      <c r="G18" s="66" t="s">
        <v>85</v>
      </c>
    </row>
    <row r="19" spans="1:7" ht="27.95" customHeight="1" x14ac:dyDescent="0.25">
      <c r="A19" s="69" t="s">
        <v>149</v>
      </c>
      <c r="B19" s="62" t="s">
        <v>71</v>
      </c>
      <c r="C19" s="67" t="s">
        <v>127</v>
      </c>
      <c r="D19" s="64" t="s">
        <v>63</v>
      </c>
      <c r="E19" s="70">
        <v>51.84</v>
      </c>
      <c r="F19" s="62" t="s">
        <v>197</v>
      </c>
      <c r="G19" s="66" t="s">
        <v>85</v>
      </c>
    </row>
    <row r="20" spans="1:7" ht="27.95" customHeight="1" x14ac:dyDescent="0.25">
      <c r="A20" s="69" t="s">
        <v>102</v>
      </c>
      <c r="B20" s="62">
        <v>236</v>
      </c>
      <c r="C20" s="67" t="s">
        <v>150</v>
      </c>
      <c r="D20" s="68" t="s">
        <v>151</v>
      </c>
      <c r="E20" s="70">
        <v>21585.5</v>
      </c>
      <c r="F20" s="62">
        <v>8809700</v>
      </c>
      <c r="G20" s="66" t="s">
        <v>85</v>
      </c>
    </row>
    <row r="21" spans="1:7" ht="27.95" customHeight="1" x14ac:dyDescent="0.25">
      <c r="A21" s="69" t="s">
        <v>102</v>
      </c>
      <c r="B21" s="62" t="s">
        <v>71</v>
      </c>
      <c r="C21" s="67" t="s">
        <v>127</v>
      </c>
      <c r="D21" s="64" t="s">
        <v>63</v>
      </c>
      <c r="E21" s="70">
        <v>1069.5</v>
      </c>
      <c r="F21" s="62" t="s">
        <v>197</v>
      </c>
      <c r="G21" s="66" t="s">
        <v>85</v>
      </c>
    </row>
    <row r="22" spans="1:7" ht="27.95" customHeight="1" x14ac:dyDescent="0.25">
      <c r="A22" s="69" t="s">
        <v>102</v>
      </c>
      <c r="B22" s="62" t="s">
        <v>71</v>
      </c>
      <c r="C22" s="67" t="s">
        <v>127</v>
      </c>
      <c r="D22" s="64" t="s">
        <v>63</v>
      </c>
      <c r="E22" s="70">
        <v>345</v>
      </c>
      <c r="F22" s="62" t="s">
        <v>197</v>
      </c>
      <c r="G22" s="66" t="s">
        <v>85</v>
      </c>
    </row>
    <row r="23" spans="1:7" ht="27.95" customHeight="1" x14ac:dyDescent="0.25">
      <c r="A23" s="69" t="s">
        <v>191</v>
      </c>
      <c r="B23" s="62">
        <v>2315</v>
      </c>
      <c r="C23" s="67" t="s">
        <v>192</v>
      </c>
      <c r="D23" s="64" t="s">
        <v>193</v>
      </c>
      <c r="E23" s="70">
        <v>1512</v>
      </c>
      <c r="F23" s="62">
        <v>148881</v>
      </c>
      <c r="G23" s="66" t="s">
        <v>85</v>
      </c>
    </row>
    <row r="24" spans="1:7" ht="33.75" customHeight="1" x14ac:dyDescent="0.25">
      <c r="A24" s="71"/>
      <c r="B24" s="72"/>
      <c r="C24" s="73"/>
      <c r="D24" s="74"/>
      <c r="E24" s="75">
        <f>SUM(E2:E23)</f>
        <v>112143.49999999999</v>
      </c>
      <c r="F24" s="76"/>
      <c r="G24" s="76"/>
    </row>
    <row r="25" spans="1:7" ht="39.950000000000003" customHeight="1" x14ac:dyDescent="0.25">
      <c r="A25" s="69" t="s">
        <v>81</v>
      </c>
      <c r="B25" s="62" t="s">
        <v>103</v>
      </c>
      <c r="C25" s="67" t="s">
        <v>201</v>
      </c>
      <c r="D25" s="68" t="s">
        <v>106</v>
      </c>
      <c r="E25" s="70">
        <v>1693.25</v>
      </c>
      <c r="F25" s="62">
        <v>2373</v>
      </c>
      <c r="G25" s="66" t="s">
        <v>130</v>
      </c>
    </row>
    <row r="26" spans="1:7" ht="39.950000000000003" customHeight="1" x14ac:dyDescent="0.25">
      <c r="A26" s="69" t="s">
        <v>81</v>
      </c>
      <c r="B26" s="62" t="s">
        <v>103</v>
      </c>
      <c r="C26" s="67" t="s">
        <v>154</v>
      </c>
      <c r="D26" s="68" t="s">
        <v>155</v>
      </c>
      <c r="E26" s="70">
        <v>1960</v>
      </c>
      <c r="F26" s="62">
        <v>2372</v>
      </c>
      <c r="G26" s="66" t="s">
        <v>130</v>
      </c>
    </row>
    <row r="27" spans="1:7" ht="39.950000000000003" customHeight="1" x14ac:dyDescent="0.25">
      <c r="A27" s="69" t="s">
        <v>81</v>
      </c>
      <c r="B27" s="62" t="s">
        <v>103</v>
      </c>
      <c r="C27" s="67" t="s">
        <v>212</v>
      </c>
      <c r="D27" s="68" t="s">
        <v>213</v>
      </c>
      <c r="E27" s="70">
        <v>1050</v>
      </c>
      <c r="F27" s="62">
        <v>2384</v>
      </c>
      <c r="G27" s="66" t="s">
        <v>130</v>
      </c>
    </row>
    <row r="28" spans="1:7" ht="39.950000000000003" customHeight="1" x14ac:dyDescent="0.25">
      <c r="A28" s="69" t="s">
        <v>136</v>
      </c>
      <c r="B28" s="62">
        <v>15812</v>
      </c>
      <c r="C28" s="67" t="s">
        <v>148</v>
      </c>
      <c r="D28" s="68" t="s">
        <v>110</v>
      </c>
      <c r="E28" s="70">
        <v>3610</v>
      </c>
      <c r="F28" s="62">
        <v>2397</v>
      </c>
      <c r="G28" s="66" t="s">
        <v>130</v>
      </c>
    </row>
    <row r="29" spans="1:7" ht="39.950000000000003" customHeight="1" x14ac:dyDescent="0.25">
      <c r="A29" s="69" t="s">
        <v>136</v>
      </c>
      <c r="B29" s="62">
        <v>15809</v>
      </c>
      <c r="C29" s="67" t="s">
        <v>148</v>
      </c>
      <c r="D29" s="68" t="s">
        <v>110</v>
      </c>
      <c r="E29" s="70">
        <v>3610</v>
      </c>
      <c r="F29" s="62">
        <v>2398</v>
      </c>
      <c r="G29" s="66" t="s">
        <v>130</v>
      </c>
    </row>
    <row r="30" spans="1:7" ht="39.950000000000003" customHeight="1" x14ac:dyDescent="0.25">
      <c r="A30" s="69" t="s">
        <v>161</v>
      </c>
      <c r="B30" s="62">
        <v>21817</v>
      </c>
      <c r="C30" s="67" t="s">
        <v>162</v>
      </c>
      <c r="D30" s="68" t="s">
        <v>163</v>
      </c>
      <c r="E30" s="70">
        <v>230</v>
      </c>
      <c r="F30" s="62">
        <v>2377</v>
      </c>
      <c r="G30" s="66" t="s">
        <v>130</v>
      </c>
    </row>
    <row r="31" spans="1:7" ht="39.950000000000003" customHeight="1" x14ac:dyDescent="0.25">
      <c r="A31" s="69" t="s">
        <v>161</v>
      </c>
      <c r="B31" s="62">
        <v>21824</v>
      </c>
      <c r="C31" s="67" t="s">
        <v>162</v>
      </c>
      <c r="D31" s="68" t="s">
        <v>163</v>
      </c>
      <c r="E31" s="70">
        <v>230</v>
      </c>
      <c r="F31" s="62">
        <v>2378</v>
      </c>
      <c r="G31" s="66" t="s">
        <v>130</v>
      </c>
    </row>
    <row r="32" spans="1:7" ht="39.950000000000003" customHeight="1" x14ac:dyDescent="0.25">
      <c r="A32" s="69" t="s">
        <v>161</v>
      </c>
      <c r="B32" s="62">
        <v>21823</v>
      </c>
      <c r="C32" s="67" t="s">
        <v>162</v>
      </c>
      <c r="D32" s="68" t="s">
        <v>163</v>
      </c>
      <c r="E32" s="70">
        <v>230</v>
      </c>
      <c r="F32" s="62">
        <v>2379</v>
      </c>
      <c r="G32" s="66" t="s">
        <v>130</v>
      </c>
    </row>
    <row r="33" spans="1:7" ht="39.950000000000003" customHeight="1" x14ac:dyDescent="0.25">
      <c r="A33" s="69" t="s">
        <v>169</v>
      </c>
      <c r="B33" s="62">
        <v>140</v>
      </c>
      <c r="C33" s="67" t="s">
        <v>164</v>
      </c>
      <c r="D33" s="68" t="s">
        <v>165</v>
      </c>
      <c r="E33" s="70">
        <v>2623</v>
      </c>
      <c r="F33" s="62">
        <v>2376</v>
      </c>
      <c r="G33" s="66" t="s">
        <v>130</v>
      </c>
    </row>
    <row r="34" spans="1:7" ht="39.950000000000003" customHeight="1" x14ac:dyDescent="0.25">
      <c r="A34" s="69"/>
      <c r="B34" s="62">
        <v>429</v>
      </c>
      <c r="C34" s="67" t="s">
        <v>179</v>
      </c>
      <c r="D34" s="68" t="s">
        <v>178</v>
      </c>
      <c r="E34" s="70">
        <v>11200</v>
      </c>
      <c r="F34" s="62">
        <v>2371</v>
      </c>
      <c r="G34" s="66" t="s">
        <v>130</v>
      </c>
    </row>
    <row r="35" spans="1:7" ht="39.950000000000003" customHeight="1" x14ac:dyDescent="0.25">
      <c r="A35" s="61" t="s">
        <v>120</v>
      </c>
      <c r="B35" s="62">
        <v>54</v>
      </c>
      <c r="C35" s="63" t="s">
        <v>168</v>
      </c>
      <c r="D35" s="64" t="s">
        <v>167</v>
      </c>
      <c r="E35" s="70">
        <v>1220.05</v>
      </c>
      <c r="F35" s="62">
        <v>8809650</v>
      </c>
      <c r="G35" s="66" t="s">
        <v>130</v>
      </c>
    </row>
    <row r="36" spans="1:7" ht="39.950000000000003" customHeight="1" x14ac:dyDescent="0.25">
      <c r="A36" s="61" t="s">
        <v>120</v>
      </c>
      <c r="B36" s="62" t="s">
        <v>71</v>
      </c>
      <c r="C36" s="67" t="s">
        <v>127</v>
      </c>
      <c r="D36" s="64" t="s">
        <v>63</v>
      </c>
      <c r="E36" s="70">
        <v>60.45</v>
      </c>
      <c r="F36" s="62" t="s">
        <v>197</v>
      </c>
      <c r="G36" s="66" t="s">
        <v>130</v>
      </c>
    </row>
    <row r="37" spans="1:7" ht="39.950000000000003" customHeight="1" x14ac:dyDescent="0.25">
      <c r="A37" s="61" t="s">
        <v>120</v>
      </c>
      <c r="B37" s="62" t="s">
        <v>71</v>
      </c>
      <c r="C37" s="67" t="s">
        <v>127</v>
      </c>
      <c r="D37" s="64" t="s">
        <v>63</v>
      </c>
      <c r="E37" s="70">
        <v>19.5</v>
      </c>
      <c r="F37" s="62" t="s">
        <v>197</v>
      </c>
      <c r="G37" s="66" t="s">
        <v>130</v>
      </c>
    </row>
    <row r="38" spans="1:7" ht="39.950000000000003" customHeight="1" x14ac:dyDescent="0.25">
      <c r="A38" s="77"/>
      <c r="B38" s="78"/>
      <c r="C38" s="79"/>
      <c r="D38" s="80"/>
      <c r="E38" s="81">
        <f>SUM(E25:E37)</f>
        <v>27736.25</v>
      </c>
      <c r="F38" s="76"/>
      <c r="G38" s="82"/>
    </row>
    <row r="39" spans="1:7" ht="30.75" customHeight="1" x14ac:dyDescent="0.25">
      <c r="A39" s="69" t="s">
        <v>81</v>
      </c>
      <c r="B39" s="83" t="s">
        <v>74</v>
      </c>
      <c r="C39" s="67" t="s">
        <v>263</v>
      </c>
      <c r="D39" s="64"/>
      <c r="E39" s="70">
        <v>761.89</v>
      </c>
      <c r="F39" s="62">
        <v>39106</v>
      </c>
      <c r="G39" s="66" t="s">
        <v>86</v>
      </c>
    </row>
    <row r="40" spans="1:7" ht="27.95" customHeight="1" x14ac:dyDescent="0.25">
      <c r="A40" s="69" t="s">
        <v>81</v>
      </c>
      <c r="B40" s="83" t="s">
        <v>74</v>
      </c>
      <c r="C40" s="67" t="s">
        <v>263</v>
      </c>
      <c r="D40" s="64"/>
      <c r="E40" s="70">
        <v>1663.37</v>
      </c>
      <c r="F40" s="62">
        <v>39106</v>
      </c>
      <c r="G40" s="66" t="s">
        <v>86</v>
      </c>
    </row>
    <row r="41" spans="1:7" ht="27.95" customHeight="1" x14ac:dyDescent="0.25">
      <c r="A41" s="69" t="s">
        <v>81</v>
      </c>
      <c r="B41" s="83" t="s">
        <v>74</v>
      </c>
      <c r="C41" s="67" t="s">
        <v>263</v>
      </c>
      <c r="D41" s="64"/>
      <c r="E41" s="70">
        <v>1712.66</v>
      </c>
      <c r="F41" s="62">
        <v>39106</v>
      </c>
      <c r="G41" s="66" t="s">
        <v>86</v>
      </c>
    </row>
    <row r="42" spans="1:7" ht="27.95" customHeight="1" x14ac:dyDescent="0.25">
      <c r="A42" s="69" t="s">
        <v>81</v>
      </c>
      <c r="B42" s="83" t="s">
        <v>74</v>
      </c>
      <c r="C42" s="67" t="s">
        <v>263</v>
      </c>
      <c r="D42" s="64"/>
      <c r="E42" s="70">
        <v>1580.26</v>
      </c>
      <c r="F42" s="62">
        <v>39106</v>
      </c>
      <c r="G42" s="66" t="s">
        <v>86</v>
      </c>
    </row>
    <row r="43" spans="1:7" ht="27.95" customHeight="1" x14ac:dyDescent="0.25">
      <c r="A43" s="69" t="s">
        <v>81</v>
      </c>
      <c r="B43" s="83" t="s">
        <v>74</v>
      </c>
      <c r="C43" s="67" t="s">
        <v>263</v>
      </c>
      <c r="D43" s="64"/>
      <c r="E43" s="70">
        <v>5505.91</v>
      </c>
      <c r="F43" s="62">
        <v>39106</v>
      </c>
      <c r="G43" s="66" t="s">
        <v>86</v>
      </c>
    </row>
    <row r="44" spans="1:7" ht="27.95" customHeight="1" x14ac:dyDescent="0.25">
      <c r="A44" s="69" t="s">
        <v>81</v>
      </c>
      <c r="B44" s="62" t="s">
        <v>76</v>
      </c>
      <c r="C44" s="63" t="s">
        <v>77</v>
      </c>
      <c r="D44" s="64"/>
      <c r="E44" s="70">
        <v>1194.74</v>
      </c>
      <c r="F44" s="62">
        <v>391696</v>
      </c>
      <c r="G44" s="66" t="s">
        <v>86</v>
      </c>
    </row>
    <row r="45" spans="1:7" ht="27.95" customHeight="1" x14ac:dyDescent="0.25">
      <c r="A45" s="69" t="s">
        <v>81</v>
      </c>
      <c r="B45" s="62" t="s">
        <v>75</v>
      </c>
      <c r="C45" s="67" t="s">
        <v>127</v>
      </c>
      <c r="D45" s="64"/>
      <c r="E45" s="70">
        <v>1424.7</v>
      </c>
      <c r="F45" s="62">
        <v>391126</v>
      </c>
      <c r="G45" s="66" t="s">
        <v>86</v>
      </c>
    </row>
    <row r="46" spans="1:7" ht="27.95" customHeight="1" x14ac:dyDescent="0.25">
      <c r="A46" s="69" t="s">
        <v>81</v>
      </c>
      <c r="B46" s="62" t="s">
        <v>71</v>
      </c>
      <c r="C46" s="67" t="s">
        <v>127</v>
      </c>
      <c r="D46" s="64"/>
      <c r="E46" s="70">
        <v>16.05</v>
      </c>
      <c r="F46" s="62">
        <v>391129</v>
      </c>
      <c r="G46" s="66" t="s">
        <v>86</v>
      </c>
    </row>
    <row r="47" spans="1:7" ht="27.95" customHeight="1" x14ac:dyDescent="0.25">
      <c r="A47" s="69" t="s">
        <v>81</v>
      </c>
      <c r="B47" s="84" t="s">
        <v>239</v>
      </c>
      <c r="C47" s="67" t="s">
        <v>146</v>
      </c>
      <c r="D47" s="64" t="s">
        <v>147</v>
      </c>
      <c r="E47" s="70">
        <v>2775</v>
      </c>
      <c r="F47" s="62">
        <v>2396</v>
      </c>
      <c r="G47" s="66" t="s">
        <v>86</v>
      </c>
    </row>
    <row r="48" spans="1:7" ht="27.95" customHeight="1" x14ac:dyDescent="0.25">
      <c r="A48" s="69" t="s">
        <v>81</v>
      </c>
      <c r="B48" s="84" t="s">
        <v>238</v>
      </c>
      <c r="C48" s="67" t="s">
        <v>146</v>
      </c>
      <c r="D48" s="64" t="s">
        <v>147</v>
      </c>
      <c r="E48" s="70">
        <v>1320.6</v>
      </c>
      <c r="F48" s="62">
        <v>2395</v>
      </c>
      <c r="G48" s="66" t="s">
        <v>86</v>
      </c>
    </row>
    <row r="49" spans="1:7" ht="27.95" customHeight="1" x14ac:dyDescent="0.25">
      <c r="A49" s="69" t="s">
        <v>81</v>
      </c>
      <c r="B49" s="84" t="s">
        <v>145</v>
      </c>
      <c r="C49" s="67" t="s">
        <v>158</v>
      </c>
      <c r="D49" s="64" t="s">
        <v>159</v>
      </c>
      <c r="E49" s="70">
        <f>26.73+27.5+108.64</f>
        <v>162.87</v>
      </c>
      <c r="F49" s="62">
        <v>2374</v>
      </c>
      <c r="G49" s="66" t="s">
        <v>86</v>
      </c>
    </row>
    <row r="50" spans="1:7" ht="27.95" customHeight="1" x14ac:dyDescent="0.25">
      <c r="A50" s="69" t="s">
        <v>81</v>
      </c>
      <c r="B50" s="84" t="s">
        <v>145</v>
      </c>
      <c r="C50" s="67" t="s">
        <v>158</v>
      </c>
      <c r="D50" s="64" t="s">
        <v>159</v>
      </c>
      <c r="E50" s="70">
        <v>26.61</v>
      </c>
      <c r="F50" s="62">
        <v>391206</v>
      </c>
      <c r="G50" s="66" t="s">
        <v>86</v>
      </c>
    </row>
    <row r="51" spans="1:7" ht="27.95" customHeight="1" x14ac:dyDescent="0.25">
      <c r="A51" s="69" t="s">
        <v>81</v>
      </c>
      <c r="B51" s="84">
        <v>25529</v>
      </c>
      <c r="C51" s="67" t="s">
        <v>175</v>
      </c>
      <c r="D51" s="64" t="s">
        <v>160</v>
      </c>
      <c r="E51" s="70">
        <v>46.78</v>
      </c>
      <c r="F51" s="62">
        <v>391932</v>
      </c>
      <c r="G51" s="66" t="s">
        <v>86</v>
      </c>
    </row>
    <row r="52" spans="1:7" ht="27.95" customHeight="1" x14ac:dyDescent="0.25">
      <c r="A52" s="69" t="s">
        <v>83</v>
      </c>
      <c r="B52" s="83" t="s">
        <v>74</v>
      </c>
      <c r="C52" s="67" t="s">
        <v>263</v>
      </c>
      <c r="D52" s="64"/>
      <c r="E52" s="70">
        <v>4215.96</v>
      </c>
      <c r="F52" s="62">
        <v>277006</v>
      </c>
      <c r="G52" s="66" t="s">
        <v>86</v>
      </c>
    </row>
    <row r="53" spans="1:7" ht="27.95" customHeight="1" x14ac:dyDescent="0.25">
      <c r="A53" s="69" t="s">
        <v>83</v>
      </c>
      <c r="B53" s="83" t="s">
        <v>74</v>
      </c>
      <c r="C53" s="67" t="s">
        <v>263</v>
      </c>
      <c r="D53" s="64"/>
      <c r="E53" s="70">
        <v>2518.4</v>
      </c>
      <c r="F53" s="62">
        <v>39106</v>
      </c>
      <c r="G53" s="66" t="s">
        <v>86</v>
      </c>
    </row>
    <row r="54" spans="1:7" ht="27.95" customHeight="1" x14ac:dyDescent="0.25">
      <c r="A54" s="69" t="s">
        <v>83</v>
      </c>
      <c r="B54" s="83" t="s">
        <v>74</v>
      </c>
      <c r="C54" s="67" t="s">
        <v>263</v>
      </c>
      <c r="D54" s="64"/>
      <c r="E54" s="70">
        <v>2324.73</v>
      </c>
      <c r="F54" s="62">
        <v>39106</v>
      </c>
      <c r="G54" s="66" t="s">
        <v>86</v>
      </c>
    </row>
    <row r="55" spans="1:7" ht="27.95" customHeight="1" x14ac:dyDescent="0.25">
      <c r="A55" s="69" t="s">
        <v>83</v>
      </c>
      <c r="B55" s="83" t="s">
        <v>74</v>
      </c>
      <c r="C55" s="67" t="s">
        <v>263</v>
      </c>
      <c r="D55" s="64"/>
      <c r="E55" s="70">
        <v>2588.67</v>
      </c>
      <c r="F55" s="62">
        <v>39106</v>
      </c>
      <c r="G55" s="66" t="s">
        <v>86</v>
      </c>
    </row>
    <row r="56" spans="1:7" ht="27.95" customHeight="1" x14ac:dyDescent="0.25">
      <c r="A56" s="69" t="s">
        <v>83</v>
      </c>
      <c r="B56" s="83" t="s">
        <v>74</v>
      </c>
      <c r="C56" s="67" t="s">
        <v>263</v>
      </c>
      <c r="D56" s="64"/>
      <c r="E56" s="70">
        <v>4268.2</v>
      </c>
      <c r="F56" s="62">
        <v>39106</v>
      </c>
      <c r="G56" s="66" t="s">
        <v>86</v>
      </c>
    </row>
    <row r="57" spans="1:7" ht="27.95" customHeight="1" x14ac:dyDescent="0.25">
      <c r="A57" s="69" t="s">
        <v>83</v>
      </c>
      <c r="B57" s="83" t="s">
        <v>74</v>
      </c>
      <c r="C57" s="67" t="s">
        <v>263</v>
      </c>
      <c r="D57" s="64"/>
      <c r="E57" s="70">
        <v>2137.84</v>
      </c>
      <c r="F57" s="62">
        <v>39106</v>
      </c>
      <c r="G57" s="66" t="s">
        <v>86</v>
      </c>
    </row>
    <row r="58" spans="1:7" ht="27.95" customHeight="1" x14ac:dyDescent="0.25">
      <c r="A58" s="69" t="s">
        <v>83</v>
      </c>
      <c r="B58" s="83" t="s">
        <v>74</v>
      </c>
      <c r="C58" s="67" t="s">
        <v>263</v>
      </c>
      <c r="D58" s="64"/>
      <c r="E58" s="70">
        <v>3072.39</v>
      </c>
      <c r="F58" s="62">
        <v>39106</v>
      </c>
      <c r="G58" s="66" t="s">
        <v>86</v>
      </c>
    </row>
    <row r="59" spans="1:7" ht="27.95" customHeight="1" x14ac:dyDescent="0.25">
      <c r="A59" s="69" t="s">
        <v>83</v>
      </c>
      <c r="B59" s="83" t="s">
        <v>74</v>
      </c>
      <c r="C59" s="67" t="s">
        <v>263</v>
      </c>
      <c r="D59" s="64"/>
      <c r="E59" s="70">
        <v>218.32</v>
      </c>
      <c r="F59" s="62">
        <v>39106</v>
      </c>
      <c r="G59" s="66" t="s">
        <v>86</v>
      </c>
    </row>
    <row r="60" spans="1:7" ht="27.95" customHeight="1" x14ac:dyDescent="0.25">
      <c r="A60" s="69" t="s">
        <v>83</v>
      </c>
      <c r="B60" s="83" t="s">
        <v>74</v>
      </c>
      <c r="C60" s="67" t="s">
        <v>263</v>
      </c>
      <c r="D60" s="64"/>
      <c r="E60" s="70">
        <v>1210.02</v>
      </c>
      <c r="F60" s="62">
        <v>39109</v>
      </c>
      <c r="G60" s="66" t="s">
        <v>86</v>
      </c>
    </row>
    <row r="61" spans="1:7" ht="27.95" customHeight="1" x14ac:dyDescent="0.25">
      <c r="A61" s="69" t="s">
        <v>83</v>
      </c>
      <c r="B61" s="83" t="s">
        <v>74</v>
      </c>
      <c r="C61" s="67" t="s">
        <v>263</v>
      </c>
      <c r="D61" s="64"/>
      <c r="E61" s="70">
        <v>2864.25</v>
      </c>
      <c r="F61" s="62">
        <v>7011030</v>
      </c>
      <c r="G61" s="66" t="s">
        <v>86</v>
      </c>
    </row>
    <row r="62" spans="1:7" ht="27.95" customHeight="1" x14ac:dyDescent="0.25">
      <c r="A62" s="69" t="s">
        <v>83</v>
      </c>
      <c r="B62" s="62" t="s">
        <v>71</v>
      </c>
      <c r="C62" s="67" t="s">
        <v>127</v>
      </c>
      <c r="D62" s="64" t="s">
        <v>63</v>
      </c>
      <c r="E62" s="70">
        <v>2511.21</v>
      </c>
      <c r="F62" s="62">
        <v>391126</v>
      </c>
      <c r="G62" s="66" t="s">
        <v>86</v>
      </c>
    </row>
    <row r="63" spans="1:7" ht="27.95" customHeight="1" x14ac:dyDescent="0.25">
      <c r="A63" s="69" t="s">
        <v>83</v>
      </c>
      <c r="B63" s="62" t="s">
        <v>76</v>
      </c>
      <c r="C63" s="63" t="s">
        <v>77</v>
      </c>
      <c r="D63" s="64"/>
      <c r="E63" s="70">
        <v>2205.19</v>
      </c>
      <c r="F63" s="62">
        <v>391696</v>
      </c>
      <c r="G63" s="66" t="s">
        <v>86</v>
      </c>
    </row>
    <row r="64" spans="1:7" ht="27.95" customHeight="1" x14ac:dyDescent="0.25">
      <c r="A64" s="69" t="s">
        <v>83</v>
      </c>
      <c r="B64" s="62" t="s">
        <v>71</v>
      </c>
      <c r="C64" s="67" t="s">
        <v>127</v>
      </c>
      <c r="D64" s="64"/>
      <c r="E64" s="70">
        <v>1312.19</v>
      </c>
      <c r="F64" s="62">
        <v>391129</v>
      </c>
      <c r="G64" s="66" t="s">
        <v>86</v>
      </c>
    </row>
    <row r="65" spans="1:7" ht="27.95" customHeight="1" x14ac:dyDescent="0.25">
      <c r="A65" s="69" t="s">
        <v>83</v>
      </c>
      <c r="B65" s="84" t="s">
        <v>239</v>
      </c>
      <c r="C65" s="67" t="s">
        <v>146</v>
      </c>
      <c r="D65" s="64" t="s">
        <v>147</v>
      </c>
      <c r="E65" s="70">
        <v>3975</v>
      </c>
      <c r="F65" s="62">
        <v>2396</v>
      </c>
      <c r="G65" s="66" t="s">
        <v>86</v>
      </c>
    </row>
    <row r="66" spans="1:7" ht="27.95" customHeight="1" x14ac:dyDescent="0.25">
      <c r="A66" s="69" t="s">
        <v>83</v>
      </c>
      <c r="B66" s="84" t="s">
        <v>238</v>
      </c>
      <c r="C66" s="67" t="s">
        <v>146</v>
      </c>
      <c r="D66" s="64" t="s">
        <v>147</v>
      </c>
      <c r="E66" s="70">
        <v>2112.96</v>
      </c>
      <c r="F66" s="62">
        <v>2395</v>
      </c>
      <c r="G66" s="66" t="s">
        <v>86</v>
      </c>
    </row>
    <row r="67" spans="1:7" ht="27.95" customHeight="1" x14ac:dyDescent="0.25">
      <c r="A67" s="69" t="s">
        <v>83</v>
      </c>
      <c r="B67" s="84" t="s">
        <v>145</v>
      </c>
      <c r="C67" s="67" t="s">
        <v>158</v>
      </c>
      <c r="D67" s="64" t="s">
        <v>159</v>
      </c>
      <c r="E67" s="70">
        <f>38.58+43.04+35.45+52.04+46.3</f>
        <v>215.41000000000003</v>
      </c>
      <c r="F67" s="62">
        <v>2374</v>
      </c>
      <c r="G67" s="66" t="s">
        <v>86</v>
      </c>
    </row>
    <row r="68" spans="1:7" ht="27.95" customHeight="1" x14ac:dyDescent="0.25">
      <c r="A68" s="69" t="s">
        <v>83</v>
      </c>
      <c r="B68" s="84" t="s">
        <v>145</v>
      </c>
      <c r="C68" s="67" t="s">
        <v>158</v>
      </c>
      <c r="D68" s="64" t="s">
        <v>159</v>
      </c>
      <c r="E68" s="70">
        <v>41.83</v>
      </c>
      <c r="F68" s="62">
        <v>391600</v>
      </c>
      <c r="G68" s="66" t="s">
        <v>86</v>
      </c>
    </row>
    <row r="69" spans="1:7" ht="27.95" customHeight="1" x14ac:dyDescent="0.25">
      <c r="A69" s="69" t="s">
        <v>131</v>
      </c>
      <c r="B69" s="84" t="s">
        <v>74</v>
      </c>
      <c r="C69" s="67" t="s">
        <v>263</v>
      </c>
      <c r="D69" s="68"/>
      <c r="E69" s="70">
        <v>1748.35</v>
      </c>
      <c r="F69" s="62">
        <v>39106</v>
      </c>
      <c r="G69" s="66" t="s">
        <v>86</v>
      </c>
    </row>
    <row r="70" spans="1:7" ht="27.95" customHeight="1" x14ac:dyDescent="0.25">
      <c r="A70" s="69" t="s">
        <v>131</v>
      </c>
      <c r="B70" s="84" t="s">
        <v>74</v>
      </c>
      <c r="C70" s="67" t="s">
        <v>263</v>
      </c>
      <c r="D70" s="64"/>
      <c r="E70" s="65">
        <v>1960.07</v>
      </c>
      <c r="F70" s="62">
        <v>39106</v>
      </c>
      <c r="G70" s="66" t="s">
        <v>86</v>
      </c>
    </row>
    <row r="71" spans="1:7" ht="27.95" customHeight="1" x14ac:dyDescent="0.25">
      <c r="A71" s="69" t="s">
        <v>131</v>
      </c>
      <c r="B71" s="84" t="s">
        <v>239</v>
      </c>
      <c r="C71" s="67" t="s">
        <v>146</v>
      </c>
      <c r="D71" s="64" t="s">
        <v>147</v>
      </c>
      <c r="E71" s="65">
        <v>1125</v>
      </c>
      <c r="F71" s="62">
        <v>2396</v>
      </c>
      <c r="G71" s="66" t="s">
        <v>86</v>
      </c>
    </row>
    <row r="72" spans="1:7" ht="27.95" customHeight="1" x14ac:dyDescent="0.25">
      <c r="A72" s="69" t="s">
        <v>131</v>
      </c>
      <c r="B72" s="84" t="s">
        <v>238</v>
      </c>
      <c r="C72" s="67" t="s">
        <v>146</v>
      </c>
      <c r="D72" s="64" t="s">
        <v>147</v>
      </c>
      <c r="E72" s="65">
        <v>528.24</v>
      </c>
      <c r="F72" s="62">
        <v>2395</v>
      </c>
      <c r="G72" s="66" t="s">
        <v>86</v>
      </c>
    </row>
    <row r="73" spans="1:7" ht="27.95" customHeight="1" x14ac:dyDescent="0.25">
      <c r="A73" s="69" t="s">
        <v>131</v>
      </c>
      <c r="B73" s="84" t="s">
        <v>145</v>
      </c>
      <c r="C73" s="67" t="s">
        <v>158</v>
      </c>
      <c r="D73" s="64" t="s">
        <v>159</v>
      </c>
      <c r="E73" s="65">
        <f>29.42+32.47</f>
        <v>61.89</v>
      </c>
      <c r="F73" s="62">
        <v>2374</v>
      </c>
      <c r="G73" s="66" t="s">
        <v>86</v>
      </c>
    </row>
    <row r="74" spans="1:7" ht="27.95" customHeight="1" x14ac:dyDescent="0.25">
      <c r="A74" s="69" t="s">
        <v>131</v>
      </c>
      <c r="B74" s="62" t="s">
        <v>71</v>
      </c>
      <c r="C74" s="67" t="s">
        <v>127</v>
      </c>
      <c r="D74" s="64"/>
      <c r="E74" s="70">
        <v>325.8</v>
      </c>
      <c r="F74" s="62">
        <v>391126</v>
      </c>
      <c r="G74" s="66" t="s">
        <v>86</v>
      </c>
    </row>
    <row r="75" spans="1:7" ht="27.95" customHeight="1" x14ac:dyDescent="0.25">
      <c r="A75" s="69" t="s">
        <v>131</v>
      </c>
      <c r="B75" s="62" t="s">
        <v>76</v>
      </c>
      <c r="C75" s="63" t="s">
        <v>77</v>
      </c>
      <c r="D75" s="64"/>
      <c r="E75" s="70">
        <v>330.08</v>
      </c>
      <c r="F75" s="62">
        <v>391696</v>
      </c>
      <c r="G75" s="66" t="s">
        <v>86</v>
      </c>
    </row>
    <row r="76" spans="1:7" ht="27.95" customHeight="1" x14ac:dyDescent="0.25">
      <c r="A76" s="61" t="s">
        <v>166</v>
      </c>
      <c r="B76" s="62">
        <v>4638</v>
      </c>
      <c r="C76" s="63" t="s">
        <v>240</v>
      </c>
      <c r="D76" s="64" t="s">
        <v>129</v>
      </c>
      <c r="E76" s="65">
        <v>414.88</v>
      </c>
      <c r="F76" s="62">
        <v>39116</v>
      </c>
      <c r="G76" s="85" t="s">
        <v>31</v>
      </c>
    </row>
    <row r="77" spans="1:7" ht="27.95" customHeight="1" x14ac:dyDescent="0.25">
      <c r="A77" s="61" t="s">
        <v>135</v>
      </c>
      <c r="B77" s="62">
        <v>133147</v>
      </c>
      <c r="C77" s="63" t="s">
        <v>182</v>
      </c>
      <c r="D77" s="64" t="s">
        <v>183</v>
      </c>
      <c r="E77" s="86">
        <v>25</v>
      </c>
      <c r="F77" s="62">
        <v>391401</v>
      </c>
      <c r="G77" s="85" t="s">
        <v>184</v>
      </c>
    </row>
    <row r="78" spans="1:7" ht="27.95" customHeight="1" x14ac:dyDescent="0.25">
      <c r="A78" s="69"/>
      <c r="B78" s="62"/>
      <c r="C78" s="63"/>
      <c r="D78" s="64"/>
      <c r="E78" s="87">
        <f>SUM(E39:E77)</f>
        <v>62503.319999999992</v>
      </c>
      <c r="F78" s="62"/>
      <c r="G78" s="66"/>
    </row>
    <row r="79" spans="1:7" ht="22.5" customHeight="1" x14ac:dyDescent="0.25">
      <c r="A79" s="71"/>
      <c r="B79" s="72"/>
      <c r="C79" s="73" t="s">
        <v>98</v>
      </c>
      <c r="D79" s="74"/>
      <c r="E79" s="88">
        <f>E78</f>
        <v>62503.319999999992</v>
      </c>
      <c r="F79" s="76"/>
      <c r="G79" s="76"/>
    </row>
    <row r="80" spans="1:7" ht="27.95" customHeight="1" x14ac:dyDescent="0.25">
      <c r="A80" s="61" t="s">
        <v>137</v>
      </c>
      <c r="B80" s="62">
        <v>4875</v>
      </c>
      <c r="C80" s="67" t="s">
        <v>224</v>
      </c>
      <c r="D80" s="64" t="s">
        <v>225</v>
      </c>
      <c r="E80" s="65">
        <v>83</v>
      </c>
      <c r="F80" s="62">
        <v>39106</v>
      </c>
      <c r="G80" s="89" t="s">
        <v>172</v>
      </c>
    </row>
    <row r="81" spans="1:7" ht="27.95" customHeight="1" x14ac:dyDescent="0.25">
      <c r="A81" s="61" t="s">
        <v>137</v>
      </c>
      <c r="B81" s="62">
        <v>1966</v>
      </c>
      <c r="C81" s="67" t="s">
        <v>202</v>
      </c>
      <c r="D81" s="64" t="s">
        <v>203</v>
      </c>
      <c r="E81" s="65">
        <v>759.6</v>
      </c>
      <c r="F81" s="62">
        <v>2370</v>
      </c>
      <c r="G81" s="89" t="s">
        <v>187</v>
      </c>
    </row>
    <row r="82" spans="1:7" ht="27.95" customHeight="1" x14ac:dyDescent="0.25">
      <c r="A82" s="61" t="s">
        <v>137</v>
      </c>
      <c r="B82" s="62">
        <v>817942</v>
      </c>
      <c r="C82" s="67" t="s">
        <v>226</v>
      </c>
      <c r="D82" s="64" t="s">
        <v>227</v>
      </c>
      <c r="E82" s="65">
        <v>39.71</v>
      </c>
      <c r="F82" s="62">
        <v>2375</v>
      </c>
      <c r="G82" s="89" t="s">
        <v>172</v>
      </c>
    </row>
    <row r="83" spans="1:7" ht="27.95" customHeight="1" x14ac:dyDescent="0.25">
      <c r="A83" s="61" t="s">
        <v>137</v>
      </c>
      <c r="B83" s="62">
        <v>41521</v>
      </c>
      <c r="C83" s="67" t="s">
        <v>228</v>
      </c>
      <c r="D83" s="64" t="s">
        <v>229</v>
      </c>
      <c r="E83" s="90">
        <v>100</v>
      </c>
      <c r="F83" s="62">
        <v>39117</v>
      </c>
      <c r="G83" s="89" t="s">
        <v>172</v>
      </c>
    </row>
    <row r="84" spans="1:7" ht="27.95" customHeight="1" x14ac:dyDescent="0.25">
      <c r="A84" s="61" t="s">
        <v>137</v>
      </c>
      <c r="B84" s="62">
        <v>86586</v>
      </c>
      <c r="C84" s="67" t="s">
        <v>220</v>
      </c>
      <c r="D84" s="68" t="s">
        <v>221</v>
      </c>
      <c r="E84" s="90">
        <v>40</v>
      </c>
      <c r="F84" s="62">
        <v>39117</v>
      </c>
      <c r="G84" s="89" t="s">
        <v>172</v>
      </c>
    </row>
    <row r="85" spans="1:7" ht="27.95" customHeight="1" x14ac:dyDescent="0.25">
      <c r="A85" s="61" t="s">
        <v>137</v>
      </c>
      <c r="B85" s="62">
        <v>294480</v>
      </c>
      <c r="C85" s="67" t="s">
        <v>230</v>
      </c>
      <c r="D85" s="68" t="s">
        <v>231</v>
      </c>
      <c r="E85" s="90">
        <v>238.52</v>
      </c>
      <c r="F85" s="62">
        <v>2387</v>
      </c>
      <c r="G85" s="89" t="s">
        <v>187</v>
      </c>
    </row>
    <row r="86" spans="1:7" ht="27.95" customHeight="1" x14ac:dyDescent="0.25">
      <c r="A86" s="61" t="s">
        <v>137</v>
      </c>
      <c r="B86" s="62">
        <v>14199</v>
      </c>
      <c r="C86" s="67" t="s">
        <v>256</v>
      </c>
      <c r="D86" s="68" t="s">
        <v>232</v>
      </c>
      <c r="E86" s="90">
        <v>177</v>
      </c>
      <c r="F86" s="62">
        <v>39118</v>
      </c>
      <c r="G86" s="89" t="s">
        <v>187</v>
      </c>
    </row>
    <row r="87" spans="1:7" ht="27.95" customHeight="1" x14ac:dyDescent="0.25">
      <c r="A87" s="61" t="s">
        <v>241</v>
      </c>
      <c r="B87" s="62">
        <v>62851</v>
      </c>
      <c r="C87" s="67" t="s">
        <v>242</v>
      </c>
      <c r="D87" s="68" t="s">
        <v>243</v>
      </c>
      <c r="E87" s="90">
        <v>3749.2</v>
      </c>
      <c r="F87" s="62">
        <v>2381</v>
      </c>
      <c r="G87" s="89" t="s">
        <v>187</v>
      </c>
    </row>
    <row r="88" spans="1:7" ht="27.95" customHeight="1" x14ac:dyDescent="0.25">
      <c r="A88" s="61" t="s">
        <v>137</v>
      </c>
      <c r="B88" s="62">
        <v>839109</v>
      </c>
      <c r="C88" s="67" t="s">
        <v>226</v>
      </c>
      <c r="D88" s="68" t="s">
        <v>244</v>
      </c>
      <c r="E88" s="90">
        <v>454.15</v>
      </c>
      <c r="F88" s="62">
        <v>2382</v>
      </c>
      <c r="G88" s="89" t="s">
        <v>187</v>
      </c>
    </row>
    <row r="89" spans="1:7" ht="27.95" customHeight="1" x14ac:dyDescent="0.25">
      <c r="A89" s="61" t="s">
        <v>137</v>
      </c>
      <c r="B89" s="62">
        <v>615</v>
      </c>
      <c r="C89" s="67" t="s">
        <v>245</v>
      </c>
      <c r="D89" s="68" t="s">
        <v>246</v>
      </c>
      <c r="E89" s="90">
        <v>838</v>
      </c>
      <c r="F89" s="62">
        <v>2383</v>
      </c>
      <c r="G89" s="89" t="s">
        <v>187</v>
      </c>
    </row>
    <row r="90" spans="1:7" ht="27.95" customHeight="1" x14ac:dyDescent="0.25">
      <c r="A90" s="61" t="s">
        <v>137</v>
      </c>
      <c r="B90" s="62">
        <v>2005297</v>
      </c>
      <c r="C90" s="67" t="s">
        <v>247</v>
      </c>
      <c r="D90" s="68" t="s">
        <v>248</v>
      </c>
      <c r="E90" s="90">
        <v>64</v>
      </c>
      <c r="F90" s="62">
        <v>391753</v>
      </c>
      <c r="G90" s="89" t="s">
        <v>249</v>
      </c>
    </row>
    <row r="91" spans="1:7" ht="27.95" customHeight="1" x14ac:dyDescent="0.25">
      <c r="A91" s="61" t="s">
        <v>217</v>
      </c>
      <c r="B91" s="62">
        <v>9395</v>
      </c>
      <c r="C91" s="67" t="s">
        <v>233</v>
      </c>
      <c r="D91" s="68" t="s">
        <v>205</v>
      </c>
      <c r="E91" s="90">
        <v>156</v>
      </c>
      <c r="F91" s="62">
        <v>2385</v>
      </c>
      <c r="G91" s="89" t="s">
        <v>141</v>
      </c>
    </row>
    <row r="92" spans="1:7" ht="27.95" customHeight="1" x14ac:dyDescent="0.25">
      <c r="A92" s="61" t="s">
        <v>204</v>
      </c>
      <c r="B92" s="62">
        <v>58207</v>
      </c>
      <c r="C92" s="67" t="s">
        <v>250</v>
      </c>
      <c r="D92" s="68" t="s">
        <v>251</v>
      </c>
      <c r="E92" s="90">
        <v>1668.5</v>
      </c>
      <c r="F92" s="62">
        <v>2393</v>
      </c>
      <c r="G92" s="89" t="s">
        <v>141</v>
      </c>
    </row>
    <row r="93" spans="1:7" ht="27.95" customHeight="1" x14ac:dyDescent="0.25">
      <c r="A93" s="61" t="s">
        <v>137</v>
      </c>
      <c r="B93" s="62">
        <v>4718</v>
      </c>
      <c r="C93" s="67" t="s">
        <v>252</v>
      </c>
      <c r="D93" s="68" t="s">
        <v>253</v>
      </c>
      <c r="E93" s="90">
        <v>262.85000000000002</v>
      </c>
      <c r="F93" s="62">
        <v>2394</v>
      </c>
      <c r="G93" s="85" t="s">
        <v>30</v>
      </c>
    </row>
    <row r="94" spans="1:7" ht="27.95" customHeight="1" x14ac:dyDescent="0.25">
      <c r="A94" s="61" t="s">
        <v>135</v>
      </c>
      <c r="B94" s="62">
        <v>375285</v>
      </c>
      <c r="C94" s="67" t="s">
        <v>210</v>
      </c>
      <c r="D94" s="68" t="s">
        <v>211</v>
      </c>
      <c r="E94" s="65">
        <v>149.30000000000001</v>
      </c>
      <c r="F94" s="62">
        <v>2391</v>
      </c>
      <c r="G94" s="85" t="s">
        <v>30</v>
      </c>
    </row>
    <row r="95" spans="1:7" ht="27.95" customHeight="1" x14ac:dyDescent="0.25">
      <c r="A95" s="61" t="s">
        <v>137</v>
      </c>
      <c r="B95" s="62">
        <v>67651</v>
      </c>
      <c r="C95" s="67" t="s">
        <v>234</v>
      </c>
      <c r="D95" s="68" t="s">
        <v>207</v>
      </c>
      <c r="E95" s="90">
        <v>592.58000000000004</v>
      </c>
      <c r="F95" s="62">
        <v>2386</v>
      </c>
      <c r="G95" s="85" t="s">
        <v>30</v>
      </c>
    </row>
    <row r="96" spans="1:7" ht="27.95" customHeight="1" x14ac:dyDescent="0.25">
      <c r="A96" s="61" t="s">
        <v>137</v>
      </c>
      <c r="B96" s="62">
        <v>1911826</v>
      </c>
      <c r="C96" s="67" t="s">
        <v>235</v>
      </c>
      <c r="D96" s="68" t="s">
        <v>206</v>
      </c>
      <c r="E96" s="90">
        <v>592.55999999999995</v>
      </c>
      <c r="F96" s="62">
        <v>2390</v>
      </c>
      <c r="G96" s="85" t="s">
        <v>30</v>
      </c>
    </row>
    <row r="97" spans="1:7" ht="27.95" customHeight="1" x14ac:dyDescent="0.25">
      <c r="A97" s="61" t="s">
        <v>137</v>
      </c>
      <c r="B97" s="62">
        <v>8404115</v>
      </c>
      <c r="C97" s="67" t="s">
        <v>208</v>
      </c>
      <c r="D97" s="68" t="s">
        <v>209</v>
      </c>
      <c r="E97" s="90">
        <v>942.51</v>
      </c>
      <c r="F97" s="62">
        <v>2389</v>
      </c>
      <c r="G97" s="85" t="s">
        <v>30</v>
      </c>
    </row>
    <row r="98" spans="1:7" ht="27.95" customHeight="1" x14ac:dyDescent="0.25">
      <c r="A98" s="61" t="s">
        <v>217</v>
      </c>
      <c r="B98" s="62">
        <v>12877</v>
      </c>
      <c r="C98" s="67" t="s">
        <v>236</v>
      </c>
      <c r="D98" s="68" t="s">
        <v>237</v>
      </c>
      <c r="E98" s="90">
        <v>145.78</v>
      </c>
      <c r="F98" s="62">
        <v>2388</v>
      </c>
      <c r="G98" s="85" t="s">
        <v>30</v>
      </c>
    </row>
    <row r="99" spans="1:7" ht="27.95" customHeight="1" x14ac:dyDescent="0.25">
      <c r="A99" s="61" t="s">
        <v>137</v>
      </c>
      <c r="B99" s="62">
        <v>16787</v>
      </c>
      <c r="C99" s="67" t="s">
        <v>254</v>
      </c>
      <c r="D99" s="68" t="s">
        <v>255</v>
      </c>
      <c r="E99" s="90">
        <v>495</v>
      </c>
      <c r="F99" s="62">
        <v>2392</v>
      </c>
      <c r="G99" s="85" t="s">
        <v>36</v>
      </c>
    </row>
    <row r="100" spans="1:7" ht="27.95" customHeight="1" x14ac:dyDescent="0.25">
      <c r="A100" s="71"/>
      <c r="B100" s="72"/>
      <c r="C100" s="73"/>
      <c r="D100" s="74"/>
      <c r="E100" s="88">
        <f>SUM(E80:E99)</f>
        <v>11548.26</v>
      </c>
      <c r="F100" s="76"/>
      <c r="G100" s="76"/>
    </row>
    <row r="101" spans="1:7" ht="27.95" customHeight="1" x14ac:dyDescent="0.25">
      <c r="A101" s="61" t="s">
        <v>185</v>
      </c>
      <c r="B101" s="62">
        <v>55</v>
      </c>
      <c r="C101" s="63" t="s">
        <v>168</v>
      </c>
      <c r="D101" s="64" t="s">
        <v>167</v>
      </c>
      <c r="E101" s="65">
        <v>2158.5500000000002</v>
      </c>
      <c r="F101" s="62">
        <v>8809650</v>
      </c>
      <c r="G101" s="66" t="s">
        <v>85</v>
      </c>
    </row>
    <row r="102" spans="1:7" ht="27.95" customHeight="1" x14ac:dyDescent="0.25">
      <c r="A102" s="61" t="s">
        <v>185</v>
      </c>
      <c r="B102" s="62" t="s">
        <v>71</v>
      </c>
      <c r="C102" s="67" t="s">
        <v>127</v>
      </c>
      <c r="D102" s="64" t="s">
        <v>63</v>
      </c>
      <c r="E102" s="65">
        <v>106.95</v>
      </c>
      <c r="F102" s="62" t="s">
        <v>197</v>
      </c>
      <c r="G102" s="66" t="s">
        <v>85</v>
      </c>
    </row>
    <row r="103" spans="1:7" ht="27.95" customHeight="1" x14ac:dyDescent="0.25">
      <c r="A103" s="61" t="s">
        <v>185</v>
      </c>
      <c r="B103" s="62" t="s">
        <v>71</v>
      </c>
      <c r="C103" s="67" t="s">
        <v>127</v>
      </c>
      <c r="D103" s="64" t="s">
        <v>63</v>
      </c>
      <c r="E103" s="65">
        <v>34.5</v>
      </c>
      <c r="F103" s="62" t="s">
        <v>197</v>
      </c>
      <c r="G103" s="66" t="s">
        <v>85</v>
      </c>
    </row>
    <row r="104" spans="1:7" ht="27.95" customHeight="1" x14ac:dyDescent="0.25">
      <c r="A104" s="61" t="s">
        <v>123</v>
      </c>
      <c r="B104" s="62">
        <v>17306</v>
      </c>
      <c r="C104" s="67" t="s">
        <v>118</v>
      </c>
      <c r="D104" s="64" t="s">
        <v>119</v>
      </c>
      <c r="E104" s="70">
        <v>3538.14</v>
      </c>
      <c r="F104" s="62">
        <v>8809643</v>
      </c>
      <c r="G104" s="85" t="s">
        <v>31</v>
      </c>
    </row>
    <row r="105" spans="1:7" ht="27.95" customHeight="1" x14ac:dyDescent="0.25">
      <c r="A105" s="61" t="s">
        <v>123</v>
      </c>
      <c r="B105" s="62" t="s">
        <v>71</v>
      </c>
      <c r="C105" s="67" t="s">
        <v>127</v>
      </c>
      <c r="D105" s="64" t="s">
        <v>63</v>
      </c>
      <c r="E105" s="70">
        <v>175.31</v>
      </c>
      <c r="F105" s="62" t="s">
        <v>197</v>
      </c>
      <c r="G105" s="85" t="s">
        <v>31</v>
      </c>
    </row>
    <row r="106" spans="1:7" ht="27.95" customHeight="1" x14ac:dyDescent="0.25">
      <c r="A106" s="61" t="s">
        <v>123</v>
      </c>
      <c r="B106" s="62" t="s">
        <v>71</v>
      </c>
      <c r="C106" s="67" t="s">
        <v>127</v>
      </c>
      <c r="D106" s="64" t="s">
        <v>63</v>
      </c>
      <c r="E106" s="70">
        <v>56.55</v>
      </c>
      <c r="F106" s="62" t="s">
        <v>197</v>
      </c>
      <c r="G106" s="85" t="s">
        <v>31</v>
      </c>
    </row>
    <row r="107" spans="1:7" ht="27.95" customHeight="1" x14ac:dyDescent="0.25">
      <c r="A107" s="61" t="s">
        <v>186</v>
      </c>
      <c r="B107" s="62">
        <v>5823</v>
      </c>
      <c r="C107" s="67" t="s">
        <v>80</v>
      </c>
      <c r="D107" s="68" t="s">
        <v>105</v>
      </c>
      <c r="E107" s="65">
        <v>1754.99</v>
      </c>
      <c r="F107" s="62">
        <v>8809646</v>
      </c>
      <c r="G107" s="66" t="s">
        <v>85</v>
      </c>
    </row>
    <row r="108" spans="1:7" ht="27.95" customHeight="1" x14ac:dyDescent="0.25">
      <c r="A108" s="61" t="s">
        <v>186</v>
      </c>
      <c r="B108" s="62" t="s">
        <v>71</v>
      </c>
      <c r="C108" s="67" t="s">
        <v>127</v>
      </c>
      <c r="D108" s="64" t="s">
        <v>63</v>
      </c>
      <c r="E108" s="65">
        <v>86.96</v>
      </c>
      <c r="F108" s="62" t="s">
        <v>197</v>
      </c>
      <c r="G108" s="66" t="s">
        <v>85</v>
      </c>
    </row>
    <row r="109" spans="1:7" ht="27.95" customHeight="1" x14ac:dyDescent="0.25">
      <c r="A109" s="61" t="s">
        <v>186</v>
      </c>
      <c r="B109" s="62" t="s">
        <v>71</v>
      </c>
      <c r="C109" s="67" t="s">
        <v>127</v>
      </c>
      <c r="D109" s="64" t="s">
        <v>63</v>
      </c>
      <c r="E109" s="65">
        <v>28.05</v>
      </c>
      <c r="F109" s="62" t="s">
        <v>197</v>
      </c>
      <c r="G109" s="66" t="s">
        <v>85</v>
      </c>
    </row>
    <row r="110" spans="1:7" ht="27.95" customHeight="1" x14ac:dyDescent="0.25">
      <c r="A110" s="69" t="s">
        <v>117</v>
      </c>
      <c r="B110" s="62">
        <v>251</v>
      </c>
      <c r="C110" s="67" t="s">
        <v>132</v>
      </c>
      <c r="D110" s="68" t="s">
        <v>128</v>
      </c>
      <c r="E110" s="70">
        <v>11760</v>
      </c>
      <c r="F110" s="62">
        <v>8809645</v>
      </c>
      <c r="G110" s="66" t="s">
        <v>85</v>
      </c>
    </row>
    <row r="111" spans="1:7" ht="27.95" customHeight="1" x14ac:dyDescent="0.25">
      <c r="A111" s="69" t="s">
        <v>188</v>
      </c>
      <c r="B111" s="62">
        <v>250</v>
      </c>
      <c r="C111" s="67" t="s">
        <v>132</v>
      </c>
      <c r="D111" s="68" t="s">
        <v>128</v>
      </c>
      <c r="E111" s="70">
        <v>1312</v>
      </c>
      <c r="F111" s="62">
        <v>8809645</v>
      </c>
      <c r="G111" s="66" t="s">
        <v>85</v>
      </c>
    </row>
    <row r="112" spans="1:7" ht="27.95" customHeight="1" x14ac:dyDescent="0.25">
      <c r="A112" s="61" t="s">
        <v>142</v>
      </c>
      <c r="B112" s="62">
        <v>254</v>
      </c>
      <c r="C112" s="67" t="s">
        <v>143</v>
      </c>
      <c r="D112" s="64" t="s">
        <v>144</v>
      </c>
      <c r="E112" s="70">
        <v>3198</v>
      </c>
      <c r="F112" s="62">
        <v>8809558</v>
      </c>
      <c r="G112" s="85" t="s">
        <v>138</v>
      </c>
    </row>
    <row r="113" spans="1:7" ht="27.95" customHeight="1" x14ac:dyDescent="0.25">
      <c r="A113" s="61" t="s">
        <v>173</v>
      </c>
      <c r="B113" s="62">
        <v>4046</v>
      </c>
      <c r="C113" s="67" t="s">
        <v>152</v>
      </c>
      <c r="D113" s="64" t="s">
        <v>153</v>
      </c>
      <c r="E113" s="70">
        <v>2170</v>
      </c>
      <c r="F113" s="62">
        <v>9664069</v>
      </c>
      <c r="G113" s="85" t="s">
        <v>138</v>
      </c>
    </row>
    <row r="114" spans="1:7" ht="27.95" customHeight="1" x14ac:dyDescent="0.25">
      <c r="A114" s="61" t="s">
        <v>174</v>
      </c>
      <c r="B114" s="62">
        <v>4048</v>
      </c>
      <c r="C114" s="67" t="s">
        <v>152</v>
      </c>
      <c r="D114" s="64" t="s">
        <v>153</v>
      </c>
      <c r="E114" s="70">
        <v>420</v>
      </c>
      <c r="F114" s="62">
        <v>9964069</v>
      </c>
      <c r="G114" s="85" t="s">
        <v>138</v>
      </c>
    </row>
    <row r="115" spans="1:7" ht="27.95" customHeight="1" x14ac:dyDescent="0.25">
      <c r="A115" s="61" t="s">
        <v>126</v>
      </c>
      <c r="B115" s="62">
        <v>73</v>
      </c>
      <c r="C115" s="67" t="s">
        <v>156</v>
      </c>
      <c r="D115" s="64" t="s">
        <v>157</v>
      </c>
      <c r="E115" s="70">
        <v>591.25</v>
      </c>
      <c r="F115" s="62">
        <v>8809681</v>
      </c>
      <c r="G115" s="85" t="s">
        <v>31</v>
      </c>
    </row>
    <row r="116" spans="1:7" ht="27.95" customHeight="1" x14ac:dyDescent="0.25">
      <c r="A116" s="61" t="s">
        <v>126</v>
      </c>
      <c r="B116" s="62" t="s">
        <v>71</v>
      </c>
      <c r="C116" s="67" t="s">
        <v>127</v>
      </c>
      <c r="D116" s="64" t="s">
        <v>63</v>
      </c>
      <c r="E116" s="70">
        <v>29.3</v>
      </c>
      <c r="F116" s="62" t="s">
        <v>197</v>
      </c>
      <c r="G116" s="85" t="s">
        <v>31</v>
      </c>
    </row>
    <row r="117" spans="1:7" ht="27.95" customHeight="1" x14ac:dyDescent="0.25">
      <c r="A117" s="61" t="s">
        <v>126</v>
      </c>
      <c r="B117" s="62" t="s">
        <v>71</v>
      </c>
      <c r="C117" s="67" t="s">
        <v>127</v>
      </c>
      <c r="D117" s="64" t="s">
        <v>63</v>
      </c>
      <c r="E117" s="70">
        <v>9.4499999999999993</v>
      </c>
      <c r="F117" s="62" t="s">
        <v>197</v>
      </c>
      <c r="G117" s="85" t="s">
        <v>31</v>
      </c>
    </row>
    <row r="118" spans="1:7" ht="27.95" customHeight="1" x14ac:dyDescent="0.25">
      <c r="A118" s="61" t="s">
        <v>72</v>
      </c>
      <c r="B118" s="62">
        <v>721</v>
      </c>
      <c r="C118" s="63" t="s">
        <v>100</v>
      </c>
      <c r="D118" s="64" t="s">
        <v>104</v>
      </c>
      <c r="E118" s="70">
        <v>23802.240000000002</v>
      </c>
      <c r="F118" s="62">
        <v>9664070</v>
      </c>
      <c r="G118" s="66" t="s">
        <v>85</v>
      </c>
    </row>
    <row r="119" spans="1:7" ht="27.95" customHeight="1" x14ac:dyDescent="0.25">
      <c r="A119" s="61" t="s">
        <v>72</v>
      </c>
      <c r="B119" s="62" t="s">
        <v>71</v>
      </c>
      <c r="C119" s="67" t="s">
        <v>127</v>
      </c>
      <c r="D119" s="64" t="s">
        <v>63</v>
      </c>
      <c r="E119" s="70">
        <v>1179.33</v>
      </c>
      <c r="F119" s="62" t="s">
        <v>197</v>
      </c>
      <c r="G119" s="66" t="s">
        <v>85</v>
      </c>
    </row>
    <row r="120" spans="1:7" ht="27.95" customHeight="1" x14ac:dyDescent="0.25">
      <c r="A120" s="61" t="s">
        <v>72</v>
      </c>
      <c r="B120" s="62" t="s">
        <v>71</v>
      </c>
      <c r="C120" s="67" t="s">
        <v>127</v>
      </c>
      <c r="D120" s="64" t="s">
        <v>63</v>
      </c>
      <c r="E120" s="70">
        <v>380.43</v>
      </c>
      <c r="F120" s="62" t="s">
        <v>197</v>
      </c>
      <c r="G120" s="66" t="s">
        <v>85</v>
      </c>
    </row>
    <row r="121" spans="1:7" ht="27.95" customHeight="1" x14ac:dyDescent="0.25">
      <c r="A121" s="61" t="s">
        <v>72</v>
      </c>
      <c r="B121" s="62">
        <v>139</v>
      </c>
      <c r="C121" s="67" t="s">
        <v>133</v>
      </c>
      <c r="D121" s="64" t="s">
        <v>134</v>
      </c>
      <c r="E121" s="70">
        <v>24033.11</v>
      </c>
      <c r="F121" s="62">
        <v>8809577</v>
      </c>
      <c r="G121" s="66" t="s">
        <v>85</v>
      </c>
    </row>
    <row r="122" spans="1:7" ht="27.95" customHeight="1" x14ac:dyDescent="0.25">
      <c r="A122" s="61" t="s">
        <v>72</v>
      </c>
      <c r="B122" s="62" t="s">
        <v>71</v>
      </c>
      <c r="C122" s="67" t="s">
        <v>127</v>
      </c>
      <c r="D122" s="64" t="s">
        <v>63</v>
      </c>
      <c r="E122" s="70">
        <v>1190.77</v>
      </c>
      <c r="F122" s="62" t="s">
        <v>197</v>
      </c>
      <c r="G122" s="66" t="s">
        <v>85</v>
      </c>
    </row>
    <row r="123" spans="1:7" ht="27.95" customHeight="1" x14ac:dyDescent="0.25">
      <c r="A123" s="61" t="s">
        <v>72</v>
      </c>
      <c r="B123" s="62" t="s">
        <v>71</v>
      </c>
      <c r="C123" s="67" t="s">
        <v>127</v>
      </c>
      <c r="D123" s="64" t="s">
        <v>63</v>
      </c>
      <c r="E123" s="70">
        <v>384.12</v>
      </c>
      <c r="F123" s="62" t="s">
        <v>197</v>
      </c>
      <c r="G123" s="66" t="s">
        <v>85</v>
      </c>
    </row>
    <row r="124" spans="1:7" ht="27.95" customHeight="1" x14ac:dyDescent="0.25">
      <c r="A124" s="67" t="s">
        <v>107</v>
      </c>
      <c r="B124" s="62">
        <v>1839</v>
      </c>
      <c r="C124" s="67" t="s">
        <v>108</v>
      </c>
      <c r="D124" s="68" t="s">
        <v>109</v>
      </c>
      <c r="E124" s="70">
        <v>8479.2999999999993</v>
      </c>
      <c r="F124" s="62">
        <v>2380</v>
      </c>
      <c r="G124" s="85" t="s">
        <v>31</v>
      </c>
    </row>
    <row r="125" spans="1:7" ht="27.95" customHeight="1" x14ac:dyDescent="0.25">
      <c r="A125" s="67" t="s">
        <v>107</v>
      </c>
      <c r="B125" s="62" t="s">
        <v>122</v>
      </c>
      <c r="C125" s="67" t="s">
        <v>121</v>
      </c>
      <c r="D125" s="68" t="s">
        <v>63</v>
      </c>
      <c r="E125" s="105">
        <v>365.88</v>
      </c>
      <c r="F125" s="62" t="s">
        <v>197</v>
      </c>
      <c r="G125" s="85" t="s">
        <v>31</v>
      </c>
    </row>
    <row r="126" spans="1:7" ht="27.95" customHeight="1" x14ac:dyDescent="0.25">
      <c r="A126" s="67" t="s">
        <v>107</v>
      </c>
      <c r="B126" s="62" t="s">
        <v>71</v>
      </c>
      <c r="C126" s="67" t="s">
        <v>127</v>
      </c>
      <c r="D126" s="64" t="s">
        <v>63</v>
      </c>
      <c r="E126" s="70">
        <v>301.85000000000002</v>
      </c>
      <c r="F126" s="62" t="s">
        <v>197</v>
      </c>
      <c r="G126" s="85" t="s">
        <v>31</v>
      </c>
    </row>
    <row r="127" spans="1:7" ht="27.95" customHeight="1" x14ac:dyDescent="0.25">
      <c r="A127" s="61"/>
      <c r="B127" s="62">
        <v>275</v>
      </c>
      <c r="C127" s="63" t="s">
        <v>170</v>
      </c>
      <c r="D127" s="64" t="s">
        <v>171</v>
      </c>
      <c r="E127" s="86">
        <v>5785</v>
      </c>
      <c r="F127" s="62">
        <v>39105</v>
      </c>
      <c r="G127" s="85" t="s">
        <v>31</v>
      </c>
    </row>
    <row r="128" spans="1:7" ht="27.95" customHeight="1" x14ac:dyDescent="0.25">
      <c r="A128" s="61"/>
      <c r="B128" s="62" t="s">
        <v>71</v>
      </c>
      <c r="C128" s="67" t="s">
        <v>127</v>
      </c>
      <c r="D128" s="64" t="s">
        <v>63</v>
      </c>
      <c r="E128" s="86">
        <v>715</v>
      </c>
      <c r="F128" s="62" t="s">
        <v>197</v>
      </c>
      <c r="G128" s="85" t="s">
        <v>31</v>
      </c>
    </row>
    <row r="129" spans="1:7" ht="27.95" customHeight="1" x14ac:dyDescent="0.25">
      <c r="A129" s="61"/>
      <c r="B129" s="62">
        <v>338</v>
      </c>
      <c r="C129" s="63" t="s">
        <v>180</v>
      </c>
      <c r="D129" s="64" t="s">
        <v>181</v>
      </c>
      <c r="E129" s="86">
        <v>13550.95</v>
      </c>
      <c r="F129" s="62">
        <v>8161399</v>
      </c>
      <c r="G129" s="85" t="s">
        <v>31</v>
      </c>
    </row>
    <row r="130" spans="1:7" ht="27.95" customHeight="1" x14ac:dyDescent="0.25">
      <c r="A130" s="61" t="s">
        <v>214</v>
      </c>
      <c r="B130" s="62"/>
      <c r="C130" s="63" t="s">
        <v>215</v>
      </c>
      <c r="D130" s="64" t="s">
        <v>216</v>
      </c>
      <c r="E130" s="86"/>
      <c r="F130" s="62"/>
      <c r="G130" s="85" t="s">
        <v>31</v>
      </c>
    </row>
    <row r="131" spans="1:7" ht="27.95" customHeight="1" x14ac:dyDescent="0.25">
      <c r="A131" s="61" t="s">
        <v>214</v>
      </c>
      <c r="B131" s="62" t="s">
        <v>71</v>
      </c>
      <c r="C131" s="67" t="s">
        <v>127</v>
      </c>
      <c r="D131" s="64" t="s">
        <v>63</v>
      </c>
      <c r="E131" s="86"/>
      <c r="F131" s="62" t="s">
        <v>197</v>
      </c>
      <c r="G131" s="85" t="s">
        <v>31</v>
      </c>
    </row>
    <row r="132" spans="1:7" ht="27.95" customHeight="1" x14ac:dyDescent="0.25">
      <c r="A132" s="61" t="s">
        <v>214</v>
      </c>
      <c r="B132" s="62" t="s">
        <v>71</v>
      </c>
      <c r="C132" s="67" t="s">
        <v>127</v>
      </c>
      <c r="D132" s="64" t="s">
        <v>63</v>
      </c>
      <c r="E132" s="86"/>
      <c r="F132" s="62" t="s">
        <v>197</v>
      </c>
      <c r="G132" s="85" t="s">
        <v>31</v>
      </c>
    </row>
    <row r="133" spans="1:7" ht="27.95" customHeight="1" x14ac:dyDescent="0.25">
      <c r="A133" s="61" t="s">
        <v>214</v>
      </c>
      <c r="B133" s="62"/>
      <c r="C133" s="63" t="s">
        <v>215</v>
      </c>
      <c r="D133" s="64" t="s">
        <v>216</v>
      </c>
      <c r="E133" s="86"/>
      <c r="F133" s="62"/>
      <c r="G133" s="85" t="s">
        <v>31</v>
      </c>
    </row>
    <row r="134" spans="1:7" ht="27.95" customHeight="1" x14ac:dyDescent="0.25">
      <c r="A134" s="61" t="s">
        <v>214</v>
      </c>
      <c r="B134" s="62" t="s">
        <v>71</v>
      </c>
      <c r="C134" s="67" t="s">
        <v>127</v>
      </c>
      <c r="D134" s="64" t="s">
        <v>63</v>
      </c>
      <c r="E134" s="86"/>
      <c r="F134" s="62" t="s">
        <v>197</v>
      </c>
      <c r="G134" s="85" t="s">
        <v>31</v>
      </c>
    </row>
    <row r="135" spans="1:7" ht="27.95" customHeight="1" x14ac:dyDescent="0.25">
      <c r="A135" s="61" t="s">
        <v>214</v>
      </c>
      <c r="B135" s="62" t="s">
        <v>71</v>
      </c>
      <c r="C135" s="67" t="s">
        <v>127</v>
      </c>
      <c r="D135" s="64" t="s">
        <v>63</v>
      </c>
      <c r="E135" s="86"/>
      <c r="F135" s="62" t="s">
        <v>197</v>
      </c>
      <c r="G135" s="85" t="s">
        <v>31</v>
      </c>
    </row>
    <row r="136" spans="1:7" ht="27.95" customHeight="1" x14ac:dyDescent="0.25">
      <c r="A136" s="61" t="s">
        <v>260</v>
      </c>
      <c r="B136" s="62">
        <v>27</v>
      </c>
      <c r="C136" s="67" t="s">
        <v>261</v>
      </c>
      <c r="D136" s="64" t="s">
        <v>262</v>
      </c>
      <c r="E136" s="86">
        <v>40810</v>
      </c>
      <c r="F136" s="62">
        <v>39130</v>
      </c>
      <c r="G136" s="85" t="s">
        <v>31</v>
      </c>
    </row>
    <row r="137" spans="1:7" ht="27.95" customHeight="1" x14ac:dyDescent="0.25">
      <c r="A137" s="91"/>
      <c r="B137" s="92"/>
      <c r="C137" s="93"/>
      <c r="D137" s="94"/>
      <c r="E137" s="95">
        <f>SUM(E101:E136)</f>
        <v>148407.98000000004</v>
      </c>
      <c r="F137" s="92"/>
      <c r="G137" s="96"/>
    </row>
    <row r="138" spans="1:7" ht="27.95" customHeight="1" x14ac:dyDescent="0.25">
      <c r="A138" s="62"/>
      <c r="B138" s="62" t="s">
        <v>112</v>
      </c>
      <c r="C138" s="62" t="s">
        <v>84</v>
      </c>
      <c r="D138" s="62"/>
      <c r="E138" s="97">
        <f>4+60+4+177.05+146.85+13.35+13.35+4</f>
        <v>422.6</v>
      </c>
      <c r="F138" s="62"/>
      <c r="G138" s="66" t="s">
        <v>111</v>
      </c>
    </row>
    <row r="139" spans="1:7" ht="27.95" customHeight="1" x14ac:dyDescent="0.25">
      <c r="A139" s="91"/>
      <c r="B139" s="92"/>
      <c r="C139" s="92"/>
      <c r="D139" s="92"/>
      <c r="E139" s="98">
        <f>SUM(E138:E138)</f>
        <v>422.6</v>
      </c>
      <c r="F139" s="92"/>
      <c r="G139" s="96"/>
    </row>
    <row r="140" spans="1:7" ht="51" customHeight="1" x14ac:dyDescent="0.25">
      <c r="A140" s="61" t="s">
        <v>222</v>
      </c>
      <c r="B140" s="62">
        <v>196</v>
      </c>
      <c r="C140" s="67" t="s">
        <v>124</v>
      </c>
      <c r="D140" s="68" t="s">
        <v>125</v>
      </c>
      <c r="E140" s="70">
        <v>23462.5</v>
      </c>
      <c r="F140" s="62">
        <v>8809684</v>
      </c>
      <c r="G140" s="85" t="s">
        <v>31</v>
      </c>
    </row>
    <row r="141" spans="1:7" ht="27.95" customHeight="1" x14ac:dyDescent="0.25">
      <c r="A141" s="69" t="s">
        <v>73</v>
      </c>
      <c r="B141" s="62" t="s">
        <v>71</v>
      </c>
      <c r="C141" s="67" t="s">
        <v>127</v>
      </c>
      <c r="D141" s="64" t="s">
        <v>63</v>
      </c>
      <c r="E141" s="70">
        <v>1162.5</v>
      </c>
      <c r="F141" s="62" t="s">
        <v>197</v>
      </c>
      <c r="G141" s="85" t="s">
        <v>31</v>
      </c>
    </row>
    <row r="142" spans="1:7" ht="27.95" customHeight="1" x14ac:dyDescent="0.25">
      <c r="A142" s="69" t="s">
        <v>73</v>
      </c>
      <c r="B142" s="62" t="s">
        <v>71</v>
      </c>
      <c r="C142" s="67" t="s">
        <v>127</v>
      </c>
      <c r="D142" s="64" t="s">
        <v>63</v>
      </c>
      <c r="E142" s="70">
        <v>375</v>
      </c>
      <c r="F142" s="62" t="s">
        <v>197</v>
      </c>
      <c r="G142" s="85" t="s">
        <v>31</v>
      </c>
    </row>
    <row r="143" spans="1:7" ht="27.95" customHeight="1" x14ac:dyDescent="0.25">
      <c r="A143" s="67" t="s">
        <v>194</v>
      </c>
      <c r="B143" s="62">
        <v>1838</v>
      </c>
      <c r="C143" s="67" t="s">
        <v>108</v>
      </c>
      <c r="D143" s="68" t="s">
        <v>109</v>
      </c>
      <c r="E143" s="70">
        <v>17798.400000000001</v>
      </c>
      <c r="F143" s="62">
        <v>2380</v>
      </c>
      <c r="G143" s="85" t="s">
        <v>31</v>
      </c>
    </row>
    <row r="144" spans="1:7" ht="27.95" customHeight="1" x14ac:dyDescent="0.25">
      <c r="A144" s="67" t="s">
        <v>194</v>
      </c>
      <c r="B144" s="62" t="s">
        <v>122</v>
      </c>
      <c r="C144" s="67" t="s">
        <v>121</v>
      </c>
      <c r="D144" s="68" t="s">
        <v>63</v>
      </c>
      <c r="E144" s="105">
        <v>768</v>
      </c>
      <c r="F144" s="62" t="s">
        <v>197</v>
      </c>
      <c r="G144" s="85" t="s">
        <v>31</v>
      </c>
    </row>
    <row r="145" spans="1:7" ht="27.95" customHeight="1" x14ac:dyDescent="0.25">
      <c r="A145" s="67" t="s">
        <v>194</v>
      </c>
      <c r="B145" s="62" t="s">
        <v>71</v>
      </c>
      <c r="C145" s="67" t="s">
        <v>127</v>
      </c>
      <c r="D145" s="64" t="s">
        <v>63</v>
      </c>
      <c r="E145" s="70">
        <v>633.6</v>
      </c>
      <c r="F145" s="62" t="s">
        <v>197</v>
      </c>
      <c r="G145" s="85" t="s">
        <v>31</v>
      </c>
    </row>
    <row r="146" spans="1:7" ht="27.95" customHeight="1" x14ac:dyDescent="0.25">
      <c r="A146" s="91"/>
      <c r="B146" s="92"/>
      <c r="C146" s="99"/>
      <c r="D146" s="94"/>
      <c r="E146" s="100">
        <f>SUM(E140:E145)</f>
        <v>44200</v>
      </c>
      <c r="F146" s="92"/>
      <c r="G146" s="101"/>
    </row>
    <row r="147" spans="1:7" ht="27.95" customHeight="1" x14ac:dyDescent="0.25">
      <c r="A147" s="137"/>
      <c r="B147" s="137"/>
      <c r="C147" s="137"/>
      <c r="D147" s="102"/>
      <c r="E147" s="103">
        <f>E24+E38+E79+E100+E137+E139+E146</f>
        <v>406961.91000000003</v>
      </c>
      <c r="F147" s="104"/>
      <c r="G147" s="76"/>
    </row>
    <row r="148" spans="1:7" x14ac:dyDescent="0.25">
      <c r="A148" s="23"/>
      <c r="B148" s="23"/>
      <c r="C148" s="23"/>
      <c r="D148" s="23"/>
      <c r="E148" s="55"/>
      <c r="F148" s="24"/>
    </row>
    <row r="149" spans="1:7" x14ac:dyDescent="0.25">
      <c r="A149" s="23"/>
      <c r="B149" s="23"/>
      <c r="E149" s="33"/>
      <c r="F149" s="24"/>
    </row>
    <row r="150" spans="1:7" ht="21.75" customHeight="1" x14ac:dyDescent="0.25">
      <c r="A150" s="23"/>
      <c r="B150" s="23"/>
      <c r="C150" s="23"/>
      <c r="D150" s="23"/>
    </row>
    <row r="151" spans="1:7" x14ac:dyDescent="0.25">
      <c r="A151" s="23"/>
      <c r="B151" s="23"/>
      <c r="C151" s="23"/>
      <c r="D151" s="23"/>
      <c r="E151" s="57"/>
      <c r="F151" s="24"/>
    </row>
    <row r="152" spans="1:7" x14ac:dyDescent="0.25">
      <c r="A152" s="23"/>
      <c r="B152" s="23"/>
      <c r="C152" s="23"/>
      <c r="D152" s="23"/>
      <c r="E152" s="57"/>
      <c r="F152" s="24"/>
    </row>
    <row r="153" spans="1:7" x14ac:dyDescent="0.25">
      <c r="A153" s="23"/>
      <c r="B153" s="23"/>
      <c r="C153" s="23"/>
      <c r="D153" s="23"/>
      <c r="E153" s="57"/>
      <c r="F153" s="24"/>
    </row>
    <row r="154" spans="1:7" x14ac:dyDescent="0.25">
      <c r="A154" s="23"/>
      <c r="B154" s="23"/>
      <c r="C154" s="23"/>
      <c r="D154" s="23"/>
      <c r="E154" s="57"/>
      <c r="F154" s="24"/>
    </row>
    <row r="155" spans="1:7" x14ac:dyDescent="0.25">
      <c r="A155" s="23"/>
      <c r="B155" s="23"/>
      <c r="C155" s="23"/>
      <c r="D155" s="23"/>
      <c r="E155" s="57"/>
      <c r="F155" s="24"/>
    </row>
    <row r="156" spans="1:7" x14ac:dyDescent="0.25">
      <c r="A156" s="23"/>
      <c r="B156" s="23"/>
      <c r="C156" s="23"/>
      <c r="D156" s="23"/>
      <c r="E156" s="57"/>
      <c r="F156" s="24"/>
    </row>
    <row r="157" spans="1:7" x14ac:dyDescent="0.25">
      <c r="A157" s="23"/>
      <c r="B157" s="23"/>
      <c r="C157" s="23"/>
      <c r="D157" s="23"/>
      <c r="E157" s="57"/>
      <c r="F157" s="24"/>
    </row>
    <row r="158" spans="1:7" x14ac:dyDescent="0.25">
      <c r="A158" s="23"/>
      <c r="B158" s="23"/>
      <c r="C158" s="23"/>
      <c r="D158" s="23"/>
      <c r="E158" s="57"/>
      <c r="F158" s="24"/>
    </row>
    <row r="159" spans="1:7" x14ac:dyDescent="0.25">
      <c r="A159" s="23"/>
      <c r="B159" s="23"/>
      <c r="C159" s="23"/>
      <c r="D159" s="23"/>
      <c r="E159" s="57"/>
      <c r="F159" s="24"/>
    </row>
    <row r="160" spans="1:7" x14ac:dyDescent="0.25">
      <c r="A160" s="23"/>
      <c r="B160" s="23"/>
      <c r="C160" s="23"/>
      <c r="D160" s="23"/>
      <c r="E160" s="57"/>
      <c r="F160" s="24"/>
    </row>
    <row r="161" spans="1:6" x14ac:dyDescent="0.25">
      <c r="A161" s="23"/>
      <c r="B161" s="23"/>
      <c r="C161" s="23"/>
      <c r="D161" s="51"/>
      <c r="E161" s="57"/>
      <c r="F161" s="24"/>
    </row>
    <row r="162" spans="1:6" x14ac:dyDescent="0.25">
      <c r="A162" s="23"/>
      <c r="B162" s="23"/>
      <c r="C162" s="23"/>
      <c r="D162" s="50"/>
      <c r="E162" s="57"/>
      <c r="F162" s="24"/>
    </row>
    <row r="163" spans="1:6" x14ac:dyDescent="0.25">
      <c r="A163" s="23"/>
      <c r="B163" s="23"/>
      <c r="C163" s="23"/>
      <c r="D163" s="50"/>
      <c r="E163" s="57"/>
      <c r="F163" s="24"/>
    </row>
    <row r="164" spans="1:6" x14ac:dyDescent="0.25">
      <c r="A164" s="23"/>
      <c r="B164" s="23"/>
      <c r="C164" s="23"/>
      <c r="D164" s="52"/>
      <c r="E164" s="57"/>
      <c r="F164" s="24"/>
    </row>
    <row r="165" spans="1:6" x14ac:dyDescent="0.25">
      <c r="A165" s="23"/>
      <c r="B165" s="23"/>
      <c r="C165" s="23"/>
      <c r="D165" s="50"/>
      <c r="E165" s="57"/>
      <c r="F165" s="24"/>
    </row>
    <row r="166" spans="1:6" x14ac:dyDescent="0.25">
      <c r="A166" s="23"/>
      <c r="B166" s="23"/>
      <c r="C166" s="23"/>
      <c r="D166" s="50"/>
      <c r="E166" s="57"/>
      <c r="F166" s="24"/>
    </row>
    <row r="167" spans="1:6" x14ac:dyDescent="0.25">
      <c r="A167" s="23"/>
      <c r="B167" s="23"/>
      <c r="C167" s="23"/>
      <c r="D167" s="23"/>
      <c r="E167" s="57"/>
      <c r="F167" s="24"/>
    </row>
    <row r="168" spans="1:6" x14ac:dyDescent="0.25">
      <c r="A168" s="23"/>
      <c r="B168" s="23"/>
      <c r="C168" s="23"/>
      <c r="D168" s="23"/>
      <c r="E168" s="57"/>
      <c r="F168" s="24"/>
    </row>
    <row r="169" spans="1:6" x14ac:dyDescent="0.25">
      <c r="A169" s="23"/>
      <c r="B169" s="23"/>
      <c r="C169" s="23"/>
      <c r="D169" s="23"/>
      <c r="E169" s="57"/>
      <c r="F169" s="24"/>
    </row>
    <row r="170" spans="1:6" x14ac:dyDescent="0.25">
      <c r="A170" s="23"/>
      <c r="B170" s="23"/>
      <c r="C170" s="23"/>
      <c r="D170" s="23"/>
      <c r="E170" s="57"/>
      <c r="F170" s="24"/>
    </row>
    <row r="171" spans="1:6" x14ac:dyDescent="0.25">
      <c r="A171" s="23"/>
      <c r="B171" s="23"/>
      <c r="C171" s="23"/>
      <c r="D171" s="23"/>
      <c r="E171" s="57"/>
      <c r="F171" s="24"/>
    </row>
    <row r="172" spans="1:6" x14ac:dyDescent="0.25">
      <c r="A172" s="23"/>
      <c r="B172" s="23"/>
      <c r="C172" s="23"/>
      <c r="D172" s="23"/>
      <c r="E172" s="57"/>
      <c r="F172" s="24"/>
    </row>
    <row r="173" spans="1:6" x14ac:dyDescent="0.25">
      <c r="A173" s="23"/>
      <c r="B173" s="23"/>
      <c r="C173" s="23"/>
      <c r="D173" s="23"/>
      <c r="E173" s="57"/>
      <c r="F173" s="24"/>
    </row>
    <row r="174" spans="1:6" x14ac:dyDescent="0.25">
      <c r="A174" s="23"/>
      <c r="B174" s="23"/>
      <c r="C174" s="23"/>
      <c r="D174" s="23"/>
      <c r="E174" s="57"/>
      <c r="F174" s="24"/>
    </row>
    <row r="175" spans="1:6" x14ac:dyDescent="0.25">
      <c r="A175" s="23"/>
      <c r="B175" s="23"/>
      <c r="C175" s="23"/>
      <c r="D175" s="23"/>
      <c r="E175" s="57"/>
      <c r="F175" s="24"/>
    </row>
    <row r="176" spans="1:6" x14ac:dyDescent="0.25">
      <c r="E176" s="59"/>
    </row>
    <row r="177" spans="5:5" x14ac:dyDescent="0.25">
      <c r="E177" s="56"/>
    </row>
    <row r="178" spans="5:5" x14ac:dyDescent="0.25">
      <c r="E178" s="56"/>
    </row>
    <row r="179" spans="5:5" x14ac:dyDescent="0.25">
      <c r="E179" s="56"/>
    </row>
    <row r="180" spans="5:5" x14ac:dyDescent="0.25">
      <c r="E180" s="59"/>
    </row>
    <row r="181" spans="5:5" x14ac:dyDescent="0.25">
      <c r="E181" s="56"/>
    </row>
    <row r="182" spans="5:5" x14ac:dyDescent="0.25">
      <c r="E182" s="56"/>
    </row>
    <row r="184" spans="5:5" x14ac:dyDescent="0.25">
      <c r="E184" s="56"/>
    </row>
  </sheetData>
  <autoFilter ref="A1:G147" xr:uid="{00000000-0009-0000-0000-000001000000}"/>
  <mergeCells count="1">
    <mergeCell ref="A147:C147"/>
  </mergeCells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3" manualBreakCount="3">
    <brk id="38" max="11" man="1"/>
    <brk id="79" max="11" man="1"/>
    <brk id="114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maio</vt:lpstr>
      <vt:lpstr>Planilha2</vt:lpstr>
      <vt:lpstr>maio!Area_de_impressao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2025-07-08T20:01:57Z</cp:lastPrinted>
  <dcterms:created xsi:type="dcterms:W3CDTF">2015-02-24T11:41:13Z</dcterms:created>
  <dcterms:modified xsi:type="dcterms:W3CDTF">2025-07-18T10:27:39Z</dcterms:modified>
</cp:coreProperties>
</file>