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CONTRATO 08-2015\"/>
    </mc:Choice>
  </mc:AlternateContent>
  <xr:revisionPtr revIDLastSave="0" documentId="13_ncr:1_{15E62AFA-FCBB-424B-9BC2-AFED20E34A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 " sheetId="25" r:id="rId1"/>
    <sheet name="agosto" sheetId="26" r:id="rId2"/>
    <sheet name="Planilha2" sheetId="28" r:id="rId3"/>
  </sheets>
  <definedNames>
    <definedName name="_xlnm._FilterDatabase" localSheetId="1" hidden="1">agosto!$A$1:$G$161</definedName>
    <definedName name="_xlnm.Print_Area" localSheetId="1">agosto!$A$1:$G$161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25" l="1"/>
  <c r="D81" i="25" l="1"/>
  <c r="E55" i="26"/>
  <c r="E54" i="26"/>
  <c r="E53" i="26"/>
  <c r="E51" i="26"/>
  <c r="E50" i="26"/>
  <c r="F31" i="25" l="1"/>
  <c r="E150" i="26" l="1"/>
  <c r="E24" i="26"/>
  <c r="E149" i="26"/>
  <c r="E65" i="26"/>
  <c r="E60" i="26"/>
  <c r="E45" i="26"/>
  <c r="E59" i="26"/>
  <c r="E151" i="26" l="1"/>
  <c r="E158" i="26"/>
  <c r="E160" i="26"/>
  <c r="E93" i="26" l="1"/>
  <c r="E37" i="26" l="1"/>
  <c r="E72" i="26" l="1"/>
  <c r="F30" i="25" l="1"/>
  <c r="F33" i="25" s="1"/>
  <c r="D83" i="25" l="1"/>
  <c r="E73" i="26" l="1"/>
  <c r="E161" i="26" s="1"/>
  <c r="F83" i="25" l="1"/>
  <c r="C83" i="25"/>
  <c r="F103" i="25" s="1"/>
  <c r="F104" i="25" s="1"/>
  <c r="F106" i="25" s="1"/>
  <c r="B83" i="25"/>
  <c r="F36" i="25" l="1"/>
  <c r="F102" i="25" s="1"/>
  <c r="E8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F31" authorId="0" shapeId="0" xr:uid="{650BB28C-0EC0-4387-9149-E80694C721DA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2.490,39+0,01 conta 67034
109,68+0,03 conta 3030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20" authorId="0" shapeId="0" xr:uid="{4F4627C1-A6F3-4361-AC57-D72EB73F750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 atendimentos não presenciais + 1ATENDIMENTO PRESENSICIAL</t>
        </r>
      </text>
    </comment>
    <comment ref="G91" authorId="0" shapeId="0" xr:uid="{BAA22C44-D91C-4BF5-8B9D-A08B54D0E049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FONTE PARA OTTORRINO</t>
        </r>
      </text>
    </comment>
    <comment ref="E94" authorId="0" shapeId="0" xr:uid="{36ACCC5E-4238-4DC6-B56C-85F159D24C5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46 exames</t>
        </r>
      </text>
    </comment>
    <comment ref="E97" authorId="0" shapeId="0" xr:uid="{F7FDBDDB-D137-4E8B-92B4-320CDEC05FB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32
 exames</t>
        </r>
      </text>
    </comment>
    <comment ref="E100" authorId="0" shapeId="0" xr:uid="{FB299F5C-9CF6-4FFE-97B2-14692418F6F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24 naso</t>
        </r>
      </text>
    </comment>
    <comment ref="E103" authorId="0" shapeId="0" xr:uid="{C3FE6C07-2619-4FA0-9D7D-7DF6F887C98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100
exames</t>
        </r>
      </text>
    </comment>
    <comment ref="E104" authorId="0" shapeId="0" xr:uid="{08129771-E837-4D71-9D35-931CF2AA887E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205 exames laudados</t>
        </r>
      </text>
    </comment>
    <comment ref="E105" authorId="0" shapeId="0" xr:uid="{48B299EB-8DB5-49B2-8804-7695496897F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39 exames</t>
        </r>
      </text>
    </comment>
    <comment ref="E106" authorId="0" shapeId="0" xr:uid="{7FA484CE-7886-4A21-A617-F321E13B5F1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41
 testes seguimento</t>
        </r>
      </text>
    </comment>
    <comment ref="E107" authorId="0" shapeId="0" xr:uid="{BB0A17AE-EC77-471B-879A-6749C10A9B0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11 testes maternidade</t>
        </r>
      </text>
    </comment>
    <comment ref="E109" authorId="0" shapeId="0" xr:uid="{D8A54087-00A5-44FA-A372-79DF91C14C2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5
exames eletroencefalograma</t>
        </r>
      </text>
    </comment>
    <comment ref="E112" authorId="0" shapeId="0" xr:uid="{34E6729D-9096-437B-B04F-1D5DA6A6C48B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353 exames</t>
        </r>
      </text>
    </comment>
    <comment ref="E115" authorId="0" shapeId="0" xr:uid="{ABD9D320-76EB-4A03-93E7-9F6C5016BC0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359 exames
</t>
        </r>
      </text>
    </comment>
    <comment ref="E124" authorId="0" shapeId="0" xr:uid="{2E4971B0-2500-46C9-9B24-2E7BD9BA06F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exames realizados em julho 9.683</t>
        </r>
      </text>
    </comment>
    <comment ref="E128" authorId="0" shapeId="0" xr:uid="{73A9FD58-DB81-4410-89A9-7A657E6D29B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18 procedimentos
</t>
        </r>
      </text>
    </comment>
    <comment ref="E129" authorId="0" shapeId="0" xr:uid="{D2173230-336B-4247-B11B-803EBB7B703E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 HORAS/AULA</t>
        </r>
      </text>
    </comment>
    <comment ref="E130" authorId="0" shapeId="0" xr:uid="{F95E8D64-7E02-41B6-A80A-4DC0C0B38B55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ta 01 comp julho 3.993exames</t>
        </r>
      </text>
    </comment>
    <comment ref="E131" authorId="0" shapeId="0" xr:uid="{02704C96-0F93-4725-A63E-DA7C77D13FD9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ta 01 comp agosto</t>
        </r>
      </text>
    </comment>
    <comment ref="E132" authorId="0" shapeId="0" xr:uid="{FAD29ECE-C2A7-429C-A5AB-7212760257EC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ta 01 comp agosto</t>
        </r>
      </text>
    </comment>
    <comment ref="E133" authorId="0" shapeId="0" xr:uid="{4E0792AF-B915-4804-A66A-7FED2DC63ACC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266 exames realizados em julho/25</t>
        </r>
      </text>
    </comment>
    <comment ref="E134" authorId="0" shapeId="0" xr:uid="{FD73A5E3-ED78-48A6-ACC3-E12CD8FF139A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256 exames realizados em agosto/25</t>
        </r>
      </text>
    </comment>
    <comment ref="E144" authorId="0" shapeId="0" xr:uid="{2EEA35EC-B0BC-4106-A15C-F7942FAEAD6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40 sensores</t>
        </r>
      </text>
    </comment>
  </commentList>
</comments>
</file>

<file path=xl/sharedStrings.xml><?xml version="1.0" encoding="utf-8"?>
<sst xmlns="http://schemas.openxmlformats.org/spreadsheetml/2006/main" count="805" uniqueCount="285">
  <si>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</si>
  <si>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</si>
  <si>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</si>
  <si>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</si>
  <si>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</si>
  <si>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</si>
  <si>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</si>
  <si>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</si>
  <si>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</si>
  <si>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</si>
  <si>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</si>
  <si>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</si>
  <si>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</si>
  <si>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</si>
  <si>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</si>
  <si>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</si>
  <si>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</si>
  <si>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</si>
  <si>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</si>
  <si>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</si>
  <si>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</si>
  <si>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</si>
  <si>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</si>
  <si>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</si>
  <si>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</si>
  <si>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</si>
  <si>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</si>
  <si>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</si>
  <si>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</si>
  <si>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</si>
  <si>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</si>
  <si>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</si>
  <si>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</si>
  <si>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</si>
  <si>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</si>
  <si>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</si>
  <si>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</si>
  <si>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</si>
  <si>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</si>
  <si>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</si>
  <si>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</si>
  <si>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</si>
  <si>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</si>
  <si>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</si>
  <si>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</si>
  <si>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</si>
  <si>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</si>
  <si>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</si>
  <si>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</si>
  <si>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</si>
  <si>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</si>
  <si>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</si>
  <si>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</si>
  <si>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</si>
  <si>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</si>
  <si>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</si>
  <si>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</si>
  <si>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</si>
  <si>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</si>
  <si>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</si>
  <si>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</si>
  <si>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</si>
  <si>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</si>
  <si>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</si>
  <si>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</si>
  <si>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</si>
  <si>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</si>
  <si>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</si>
  <si>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</si>
  <si>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</si>
  <si>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</si>
  <si>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</si>
  <si>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Diagnóstico por Imagem</t>
  </si>
  <si>
    <t>Serviço de Fisioterapia</t>
  </si>
  <si>
    <t>recibo</t>
  </si>
  <si>
    <t>gps</t>
  </si>
  <si>
    <t>grf</t>
  </si>
  <si>
    <t>Fundo de Garantia por tempo de Serviço</t>
  </si>
  <si>
    <t>Serviço de Oftalmologia</t>
  </si>
  <si>
    <t>Serviço de Otorrinolaringologia</t>
  </si>
  <si>
    <t>Mourão e Buzzato Médicos Associados Ltda</t>
  </si>
  <si>
    <t>Serviços Administrativos</t>
  </si>
  <si>
    <t>Serviço de Cardiologia</t>
  </si>
  <si>
    <t>Serviços de Enfermagem</t>
  </si>
  <si>
    <t>Banco Bradesco S.A</t>
  </si>
  <si>
    <t>Serviços médicos</t>
  </si>
  <si>
    <t>Recursos humanos(5)</t>
  </si>
  <si>
    <t>DEMONSTRATIVO DOS RECURSOS DISPONÍVEIS NO EXERCÍCIO</t>
  </si>
  <si>
    <t>(M) VALOR AUTORIZADO PARA APLICAÇÃO NO EXERCÍCIO SEGUINTE (K-L)</t>
  </si>
  <si>
    <t>DEMONSTRATIVO DAS DESPESAS INCORRIDAS NO EXERCÍCIO</t>
  </si>
  <si>
    <t>Serviço de Neurologia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</si>
  <si>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</si>
  <si>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</si>
  <si>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</si>
  <si>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</si>
  <si>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</si>
  <si>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</si>
  <si>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</si>
  <si>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 xml:space="preserve"> </t>
  </si>
  <si>
    <t>Serviço de Dermatologia</t>
  </si>
  <si>
    <t>Gianneschi  &amp; Nogueira Ltda</t>
  </si>
  <si>
    <t>TOTAL DE DESPESAS PAGAS NESTE EXERCÍCIO (R$)                                                      J = (H + I)</t>
  </si>
  <si>
    <t>Serviço de Regulação</t>
  </si>
  <si>
    <t>fatura</t>
  </si>
  <si>
    <t>05.764.851/0001-24</t>
  </si>
  <si>
    <t>20.414.807/0001-88</t>
  </si>
  <si>
    <t>16.893.341/0001-73</t>
  </si>
  <si>
    <t>Serviço de Fisio/laboratório</t>
  </si>
  <si>
    <t>Transguara Transporte e Locação Ltda Epp</t>
  </si>
  <si>
    <t>02.668.680/0001-41</t>
  </si>
  <si>
    <t>07.149.505/0001-61</t>
  </si>
  <si>
    <t>Despesas Financeiras</t>
  </si>
  <si>
    <t>Extrato</t>
  </si>
  <si>
    <t>(A) SALDO DO EXERCÍCIO ANTERIOR</t>
  </si>
  <si>
    <t>Serviço de Infectologia</t>
  </si>
  <si>
    <t>37.266.019/0001-94</t>
  </si>
  <si>
    <t>Pro Infecto Serviços Médicos Ltda</t>
  </si>
  <si>
    <t>Exame Ecocardiograma</t>
  </si>
  <si>
    <t>Madeu e Faraco Serviços Médicos Ltda</t>
  </si>
  <si>
    <t>11.246.809/0001-14</t>
  </si>
  <si>
    <t>Serviço oftalmologia /    auto refrator</t>
  </si>
  <si>
    <t>ISSQN</t>
  </si>
  <si>
    <t>BOLETO</t>
  </si>
  <si>
    <t>Exame Espirometria</t>
  </si>
  <si>
    <t>Noseap Fisioterapia Eireli</t>
  </si>
  <si>
    <t>37.556.641/0001-37</t>
  </si>
  <si>
    <t>Exame Eletroencefalograma</t>
  </si>
  <si>
    <t xml:space="preserve">Documento de Arrecadação de Receitas Federais </t>
  </si>
  <si>
    <t>46.763.138/0001-43</t>
  </si>
  <si>
    <t>68.295.880/0001-04</t>
  </si>
  <si>
    <t>Locação diversas</t>
  </si>
  <si>
    <t>Serviço Higiene</t>
  </si>
  <si>
    <t>Maksud Cardiologia Diagnóstica e Terapeutica Ltda</t>
  </si>
  <si>
    <t>J Dib Clinica Médica Ltda Me</t>
  </si>
  <si>
    <t>22.960.973/0001-05</t>
  </si>
  <si>
    <t>serv administrativo/enfermagem/higiene</t>
  </si>
  <si>
    <t>Serviço Diagnóstico por Imagem</t>
  </si>
  <si>
    <t>serviço médicos especialidades</t>
  </si>
  <si>
    <t xml:space="preserve">Outros serviços de terceiros </t>
  </si>
  <si>
    <t>Alexandre Marques</t>
  </si>
  <si>
    <t>284.896.558-47</t>
  </si>
  <si>
    <t>Serviço de audiometria</t>
  </si>
  <si>
    <t>A. P. R. Grilo Serviços Fonoaudiologicos Me</t>
  </si>
  <si>
    <t>31.481.186/0001-71</t>
  </si>
  <si>
    <t>boleto</t>
  </si>
  <si>
    <t>Ticket Serviços S.A</t>
  </si>
  <si>
    <t>47.866.934/0001-74</t>
  </si>
  <si>
    <t>UltraSom Equipamentos Médicos Ltda</t>
  </si>
  <si>
    <t>Serviço de Pneumologia</t>
  </si>
  <si>
    <t>Semy Serviços Médicos Ltda</t>
  </si>
  <si>
    <t>25.406.214/0001-93</t>
  </si>
  <si>
    <t>Restanho Vieira Alves Serviços Médicos S/S Ltda</t>
  </si>
  <si>
    <t>01.869.972/0001-80</t>
  </si>
  <si>
    <t>Works Informática Comercial Ltda Epp</t>
  </si>
  <si>
    <t>00.320.065/0001-14</t>
  </si>
  <si>
    <t>Dra Marli Cirillo Serviços Médicos Ltda</t>
  </si>
  <si>
    <t>54.479.782/0001-12</t>
  </si>
  <si>
    <t>Sindicato dos Empregados em Estab Serv Saude SJC</t>
  </si>
  <si>
    <t>28.078.064/0001-24</t>
  </si>
  <si>
    <t>serviço de laboratório</t>
  </si>
  <si>
    <t>Souza Café Comércio de Máquinas e Bebidas Quentes Eireli</t>
  </si>
  <si>
    <t>07.627.274/0001-54</t>
  </si>
  <si>
    <t>Eyetec Equip Oftalmologico Ind Com Imp Exp Ltda</t>
  </si>
  <si>
    <t>69.163.970/0001-04</t>
  </si>
  <si>
    <t>Serviços adm/enf/hig</t>
  </si>
  <si>
    <t>56.908.115/0001-33</t>
  </si>
  <si>
    <t>Spectare Serviços Médicos Ltda</t>
  </si>
  <si>
    <t>Serviço Oftalmologia</t>
  </si>
  <si>
    <t>Efath Serviços Especializados Ltda</t>
  </si>
  <si>
    <t>43.813.540/0001-05</t>
  </si>
  <si>
    <t>medicamento</t>
  </si>
  <si>
    <t>Teste de orelhinha seguimento</t>
  </si>
  <si>
    <t>Teste de orelhinha maternidade</t>
  </si>
  <si>
    <t>Priorivita Serviços Médicos Ltda</t>
  </si>
  <si>
    <t>20.185.099/0001-50</t>
  </si>
  <si>
    <t>03.046.220/0001-44</t>
  </si>
  <si>
    <t>Directhealth Tecnologia em Sistemas e Serviços do Brasil Ltda</t>
  </si>
  <si>
    <t>A2 Tecnologia Ltda</t>
  </si>
  <si>
    <t>10.386.063/0001-81</t>
  </si>
  <si>
    <t>M.H.F Sistemas Ltda Epp</t>
  </si>
  <si>
    <t>04.676.708/0001-18</t>
  </si>
  <si>
    <t>Outros serviços de terceiros (parcial)</t>
  </si>
  <si>
    <t>Exame Mapeamento de Retina</t>
  </si>
  <si>
    <t>Exame Nasofibroscopia</t>
  </si>
  <si>
    <t xml:space="preserve">material médico hospitalar </t>
  </si>
  <si>
    <t>Eletros laudados</t>
  </si>
  <si>
    <t>Serviço Endocinologia</t>
  </si>
  <si>
    <t>Endo Metabolica Assitencia Médica Ltda</t>
  </si>
  <si>
    <t>21.256.662/0001-05</t>
  </si>
  <si>
    <t>EMAD</t>
  </si>
  <si>
    <t>Contrato de Gestão nº 01/2025</t>
  </si>
  <si>
    <t>60 meses</t>
  </si>
  <si>
    <t>pendente</t>
  </si>
  <si>
    <t>Gerenciamento dos serviços do Centro de Especialidades Médicas de Guararema -CEMEG</t>
  </si>
  <si>
    <t>Centro de Especialidades Médicas de Guararema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</si>
  <si>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</si>
  <si>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Kaprinter Comércio Serviço e Locação de Equipamento</t>
  </si>
  <si>
    <t>Bem Viver Servços Técnicos Ltda</t>
  </si>
  <si>
    <t>06.863.003/0001-35</t>
  </si>
  <si>
    <t>Serviço de laboratório</t>
  </si>
  <si>
    <t>Cientificalab Produtos Laboratoriais e Sistemas Ltda</t>
  </si>
  <si>
    <t>04.539.279/0001-37</t>
  </si>
  <si>
    <t>Termo de Aditamento nº 01</t>
  </si>
  <si>
    <t>28 de  fevereiro de 2030</t>
  </si>
  <si>
    <t>Serviço do Emad  01 enfermeiro /   02 tecnicos enfermagem  /01 nutricionista</t>
  </si>
  <si>
    <t>RDGS preserve Saude e Segurança do Trabalho Ltda</t>
  </si>
  <si>
    <t>serviço diagnóstico por imagem</t>
  </si>
  <si>
    <t>Serviço de Mamografia</t>
  </si>
  <si>
    <t>Mama Móvel Digital Ltda</t>
  </si>
  <si>
    <t>46.778.415/0001-91</t>
  </si>
  <si>
    <t>Serviço médico Psiquiatra</t>
  </si>
  <si>
    <t>Outros materiais de consumo (parcial)</t>
  </si>
  <si>
    <t>37.229.383/001-84</t>
  </si>
  <si>
    <t>Bem Medicina de Familia Serviços Médicos Ltda</t>
  </si>
  <si>
    <t>serviço dermatologia</t>
  </si>
  <si>
    <t>Cipax Medicina Diagnóstica Ltda</t>
  </si>
  <si>
    <t>50.011.949/0001-65</t>
  </si>
  <si>
    <t>DBI Comércio e Importação Ltda</t>
  </si>
  <si>
    <t>07.295.190/0001-60</t>
  </si>
  <si>
    <t>Med Center Comercial Ltda</t>
  </si>
  <si>
    <t>Futura Comércio de Produtos Médicos e Hospitalares Ltda</t>
  </si>
  <si>
    <t>08.231.734/0001-93</t>
  </si>
  <si>
    <t>Archeleigar &amp; Nascimento Ltda Epp</t>
  </si>
  <si>
    <t>material médico hospitalar</t>
  </si>
  <si>
    <t>Crismed Comercial Hospitalar Ltda</t>
  </si>
  <si>
    <t>04.192.876/0001-38</t>
  </si>
  <si>
    <t>02.947.234/0001-76</t>
  </si>
  <si>
    <t>08.189.587/0001-30</t>
  </si>
  <si>
    <t>Lotus Central de Dist de Higienicos Ltda</t>
  </si>
  <si>
    <t>58.055.343/0001-33</t>
  </si>
  <si>
    <t>Reval Atacado de Papelaria Ltda</t>
  </si>
  <si>
    <t>52.434.156/0001-84</t>
  </si>
  <si>
    <t>gêneros alimentícios</t>
  </si>
  <si>
    <t>Melhor Gas Distribuidora Ltda Epp</t>
  </si>
  <si>
    <t>48.100.176/0002-22</t>
  </si>
  <si>
    <t>Produmed Serviços Industria e Comércio Ltda</t>
  </si>
  <si>
    <t>55.634.901/0001-27</t>
  </si>
  <si>
    <t>Abbott Laboratórios do Brasil Ltda</t>
  </si>
  <si>
    <t>56.998.701/0034-84</t>
  </si>
  <si>
    <t>Práticas Integrativas PICs</t>
  </si>
  <si>
    <t>Sensor de Glicemia</t>
  </si>
  <si>
    <t>Total Geral</t>
  </si>
  <si>
    <t>Guararema, 01 de outubro de 2025.</t>
  </si>
  <si>
    <t>8089/ 91913616</t>
  </si>
  <si>
    <t>8053/ 91913582</t>
  </si>
  <si>
    <t>00.874.929/0001-40</t>
  </si>
  <si>
    <t>Drogarema Drogaria e Perfumaria Ltda</t>
  </si>
  <si>
    <t>12.003.055/0001-34</t>
  </si>
  <si>
    <t>Suplimed Distribuidora de Prodtus Médicos Ltda</t>
  </si>
  <si>
    <t>00.071.799/0001-07</t>
  </si>
  <si>
    <t>Bens e materiais permanentes )parcial)</t>
  </si>
  <si>
    <t>Supermed Com e Imp de Prod Med e Hospitalar Ltda</t>
  </si>
  <si>
    <t>12.206.099/00004-41</t>
  </si>
  <si>
    <t>09.254.418/0001-02</t>
  </si>
  <si>
    <t>Nutriport Comercial Ltda</t>
  </si>
  <si>
    <t>03.612.312/0001-44</t>
  </si>
  <si>
    <t>Comercial de Alimentos Caetano Ltda</t>
  </si>
  <si>
    <t>10.454.303/0001-38</t>
  </si>
  <si>
    <t>Uzias Custodio de Souza</t>
  </si>
  <si>
    <t>31.633.836/0001-57</t>
  </si>
  <si>
    <t>WGT Soluções Inteligenetes em Telecomunicações Ltda</t>
  </si>
  <si>
    <t>15.220.388/0001-03</t>
  </si>
  <si>
    <t>Lider Vale Produtos e Equip par Limpeza Ltda</t>
  </si>
  <si>
    <t>8/556991</t>
  </si>
  <si>
    <t>Sist de Serv RB Quality Com de Embalagens Ltda</t>
  </si>
  <si>
    <t>Cardioglim Serviços Médicos Ltda</t>
  </si>
  <si>
    <t>35.442.881/0001-85</t>
  </si>
  <si>
    <t>Audiologico Lab Calibração e Manutenção Lltda</t>
  </si>
  <si>
    <t>06.179.065/0001-22</t>
  </si>
  <si>
    <t>serviço endocrinologia</t>
  </si>
  <si>
    <t>serviços médicos</t>
  </si>
  <si>
    <t>exame colposcopia</t>
  </si>
  <si>
    <t>Sata Serviços Médicos Ltda</t>
  </si>
  <si>
    <t>17.150.405/0001-09</t>
  </si>
  <si>
    <t>Serviço Urologia</t>
  </si>
  <si>
    <t>87/8</t>
  </si>
  <si>
    <t>Clinica Médica Ferreira dos Santos Ltda</t>
  </si>
  <si>
    <t>13.059.934/0001-40</t>
  </si>
  <si>
    <t>Med Stop Ltda</t>
  </si>
  <si>
    <t>60 741.465/0001-25</t>
  </si>
  <si>
    <t>Transf. Bancária nº 6882019 constante do Extrato</t>
  </si>
  <si>
    <t>Transf. Bancária nº 6906491 constante do Extrato</t>
  </si>
  <si>
    <t>Transf. Bancária nº6876585 constante do Extrato</t>
  </si>
  <si>
    <t>Termo de Aditamento nº 02</t>
  </si>
  <si>
    <t>Funcionários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</si>
</sst>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0" fontId="16" fillId="0" borderId="0" xfId="0" applyFont="1"/>
    <xf numFmtId="164" fontId="10" fillId="0" borderId="1" xfId="0" applyNumberFormat="1" applyFont="1" applyBorder="1"/>
    <xf numFmtId="4" fontId="17" fillId="0" borderId="1" xfId="0" applyNumberFormat="1" applyFont="1" applyBorder="1"/>
    <xf numFmtId="14" fontId="0" fillId="0" borderId="0" xfId="0" applyNumberForma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1" fillId="0" borderId="0" xfId="1" applyFont="1" applyAlignment="1">
      <alignment horizontal="center"/>
    </xf>
    <xf numFmtId="44" fontId="18" fillId="0" borderId="0" xfId="0" applyNumberFormat="1" applyFont="1"/>
    <xf numFmtId="0" fontId="12" fillId="0" borderId="1" xfId="0" applyFont="1" applyBorder="1" applyAlignment="1">
      <alignment horizontal="center" wrapText="1"/>
    </xf>
    <xf numFmtId="44" fontId="14" fillId="0" borderId="0" xfId="0" applyNumberFormat="1" applyFont="1"/>
    <xf numFmtId="164" fontId="23" fillId="0" borderId="0" xfId="0" applyNumberFormat="1" applyFont="1"/>
    <xf numFmtId="0" fontId="14" fillId="0" borderId="0" xfId="0" applyFont="1"/>
    <xf numFmtId="164" fontId="14" fillId="0" borderId="0" xfId="1" applyFont="1"/>
    <xf numFmtId="0" fontId="24" fillId="0" borderId="2" xfId="0" applyFont="1" applyBorder="1" applyAlignment="1">
      <alignment horizontal="left" wrapText="1"/>
    </xf>
    <xf numFmtId="0" fontId="24" fillId="0" borderId="1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164" fontId="25" fillId="0" borderId="2" xfId="1" applyFont="1" applyFill="1" applyBorder="1" applyAlignment="1">
      <alignment horizontal="right"/>
    </xf>
    <xf numFmtId="0" fontId="26" fillId="0" borderId="1" xfId="0" applyFont="1" applyBorder="1"/>
    <xf numFmtId="0" fontId="24" fillId="0" borderId="4" xfId="0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0" fontId="24" fillId="0" borderId="2" xfId="0" applyFont="1" applyBorder="1" applyAlignment="1">
      <alignment horizontal="left"/>
    </xf>
    <xf numFmtId="164" fontId="25" fillId="0" borderId="2" xfId="1" applyFont="1" applyFill="1" applyBorder="1"/>
    <xf numFmtId="0" fontId="24" fillId="3" borderId="2" xfId="0" applyFont="1" applyFill="1" applyBorder="1" applyAlignment="1">
      <alignment horizontal="left"/>
    </xf>
    <xf numFmtId="0" fontId="24" fillId="3" borderId="1" xfId="0" applyFont="1" applyFill="1" applyBorder="1" applyAlignment="1">
      <alignment horizontal="left"/>
    </xf>
    <xf numFmtId="0" fontId="24" fillId="3" borderId="4" xfId="0" applyFont="1" applyFill="1" applyBorder="1" applyAlignment="1">
      <alignment horizontal="left"/>
    </xf>
    <xf numFmtId="0" fontId="24" fillId="3" borderId="3" xfId="0" applyFont="1" applyFill="1" applyBorder="1" applyAlignment="1">
      <alignment horizontal="left"/>
    </xf>
    <xf numFmtId="164" fontId="27" fillId="3" borderId="2" xfId="1" applyFont="1" applyFill="1" applyBorder="1"/>
    <xf numFmtId="0" fontId="26" fillId="3" borderId="1" xfId="0" applyFont="1" applyFill="1" applyBorder="1"/>
    <xf numFmtId="0" fontId="24" fillId="4" borderId="2" xfId="0" applyFont="1" applyFill="1" applyBorder="1" applyAlignment="1">
      <alignment horizontal="left"/>
    </xf>
    <xf numFmtId="0" fontId="24" fillId="4" borderId="1" xfId="0" applyFont="1" applyFill="1" applyBorder="1" applyAlignment="1">
      <alignment horizontal="left"/>
    </xf>
    <xf numFmtId="0" fontId="24" fillId="4" borderId="4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left"/>
    </xf>
    <xf numFmtId="164" fontId="27" fillId="4" borderId="2" xfId="1" applyFont="1" applyFill="1" applyBorder="1"/>
    <xf numFmtId="0" fontId="26" fillId="4" borderId="1" xfId="0" applyFont="1" applyFill="1" applyBorder="1"/>
    <xf numFmtId="1" fontId="24" fillId="0" borderId="1" xfId="0" applyNumberFormat="1" applyFont="1" applyBorder="1" applyAlignment="1">
      <alignment horizontal="left"/>
    </xf>
    <xf numFmtId="0" fontId="24" fillId="0" borderId="1" xfId="0" applyFont="1" applyBorder="1" applyAlignment="1">
      <alignment horizontal="left" wrapText="1"/>
    </xf>
    <xf numFmtId="0" fontId="26" fillId="0" borderId="1" xfId="0" applyFont="1" applyBorder="1" applyAlignment="1">
      <alignment wrapText="1"/>
    </xf>
    <xf numFmtId="164" fontId="24" fillId="0" borderId="2" xfId="1" applyFont="1" applyFill="1" applyBorder="1"/>
    <xf numFmtId="164" fontId="27" fillId="0" borderId="2" xfId="1" applyFont="1" applyFill="1" applyBorder="1" applyAlignment="1">
      <alignment horizontal="right"/>
    </xf>
    <xf numFmtId="164" fontId="27" fillId="3" borderId="2" xfId="1" applyFont="1" applyFill="1" applyBorder="1" applyAlignment="1">
      <alignment horizontal="right"/>
    </xf>
    <xf numFmtId="0" fontId="24" fillId="0" borderId="1" xfId="0" applyFont="1" applyBorder="1" applyAlignment="1">
      <alignment wrapText="1"/>
    </xf>
    <xf numFmtId="164" fontId="25" fillId="0" borderId="2" xfId="1" applyFont="1" applyFill="1" applyBorder="1" applyAlignment="1">
      <alignment wrapText="1"/>
    </xf>
    <xf numFmtId="0" fontId="24" fillId="2" borderId="2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164" fontId="28" fillId="2" borderId="2" xfId="1" applyFont="1" applyFill="1" applyBorder="1"/>
    <xf numFmtId="0" fontId="26" fillId="2" borderId="1" xfId="0" applyFont="1" applyFill="1" applyBorder="1"/>
    <xf numFmtId="164" fontId="24" fillId="0" borderId="1" xfId="1" applyFont="1" applyFill="1" applyBorder="1"/>
    <xf numFmtId="164" fontId="28" fillId="2" borderId="1" xfId="1" applyFont="1" applyFill="1" applyBorder="1"/>
    <xf numFmtId="0" fontId="24" fillId="2" borderId="4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wrapText="1"/>
    </xf>
    <xf numFmtId="164" fontId="27" fillId="2" borderId="2" xfId="1" applyFont="1" applyFill="1" applyBorder="1"/>
    <xf numFmtId="0" fontId="0" fillId="2" borderId="1" xfId="0" applyFill="1" applyBorder="1"/>
    <xf numFmtId="164" fontId="22" fillId="2" borderId="1" xfId="0" applyNumberFormat="1" applyFont="1" applyFill="1" applyBorder="1"/>
    <xf numFmtId="0" fontId="24" fillId="3" borderId="1" xfId="0" applyFont="1" applyFill="1" applyBorder="1"/>
    <xf numFmtId="0" fontId="16" fillId="2" borderId="1" xfId="0" applyFont="1" applyFill="1" applyBorder="1"/>
    <xf numFmtId="0" fontId="13" fillId="3" borderId="1" xfId="0" applyFont="1" applyFill="1" applyBorder="1" applyAlignment="1">
      <alignment horizontal="center"/>
    </xf>
    <xf numFmtId="164" fontId="31" fillId="3" borderId="1" xfId="0" applyNumberFormat="1" applyFont="1" applyFill="1" applyBorder="1"/>
    <xf numFmtId="0" fontId="13" fillId="3" borderId="1" xfId="0" applyFont="1" applyFill="1" applyBorder="1"/>
    <xf numFmtId="0" fontId="0" fillId="3" borderId="1" xfId="0" applyFill="1" applyBorder="1"/>
    <xf numFmtId="3" fontId="24" fillId="0" borderId="3" xfId="0" applyNumberFormat="1" applyFont="1" applyBorder="1" applyAlignment="1">
      <alignment horizontal="left" wrapText="1"/>
    </xf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164" fontId="10" fillId="0" borderId="1" xfId="1" applyFont="1" applyFill="1" applyBorder="1"/>
    <xf numFmtId="164" fontId="10" fillId="0" borderId="1" xfId="1" applyFont="1" applyBorder="1"/>
    <xf numFmtId="164" fontId="25" fillId="0" borderId="1" xfId="1" applyFont="1" applyFill="1" applyBorder="1"/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9966FF"/>
      <color rgb="FFFF33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I218"/>
  <sheetViews>
    <sheetView tabSelected="1" zoomScaleNormal="100" workbookViewId="0">
      <selection activeCell="G92" sqref="G1:M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3" customWidth="1"/>
    <col min="9" max="9" width="13.5703125" bestFit="1" customWidth="1"/>
  </cols>
  <sheetData>
    <row r="1" spans="1:6" x14ac:dyDescent="0.25">
      <c r="A1" s="107" t="s">
        <v>92</v>
      </c>
      <c r="B1" s="107"/>
      <c r="C1" s="107"/>
      <c r="D1" s="107"/>
      <c r="E1" s="107"/>
      <c r="F1" s="107"/>
    </row>
    <row r="2" spans="1:6" ht="6" customHeight="1" x14ac:dyDescent="0.25">
      <c r="A2" s="36"/>
      <c r="B2" s="36"/>
      <c r="C2" s="36"/>
      <c r="D2" s="36"/>
      <c r="E2" s="36"/>
      <c r="F2" s="36"/>
    </row>
    <row r="3" spans="1:6" ht="16.5" customHeight="1" x14ac:dyDescent="0.25">
      <c r="A3" s="107" t="s">
        <v>93</v>
      </c>
      <c r="B3" s="107"/>
      <c r="C3" s="107"/>
      <c r="D3" s="107"/>
      <c r="E3" s="107"/>
      <c r="F3" s="107"/>
    </row>
    <row r="4" spans="1:6" x14ac:dyDescent="0.25">
      <c r="A4" s="107" t="s">
        <v>0</v>
      </c>
      <c r="B4" s="107"/>
      <c r="C4" s="107"/>
      <c r="D4" s="107"/>
      <c r="E4" s="107"/>
      <c r="F4" s="107"/>
    </row>
    <row r="5" spans="1:6" ht="5.25" customHeight="1" x14ac:dyDescent="0.25">
      <c r="A5" s="36"/>
      <c r="B5" s="36"/>
      <c r="C5" s="36"/>
      <c r="D5" s="36"/>
      <c r="E5" s="36"/>
      <c r="F5" s="36"/>
    </row>
    <row r="6" spans="1:6" x14ac:dyDescent="0.25">
      <c r="A6" s="107" t="s">
        <v>54</v>
      </c>
      <c r="B6" s="107"/>
      <c r="C6" s="107"/>
      <c r="D6" s="107"/>
      <c r="E6" s="107"/>
      <c r="F6" s="107"/>
    </row>
    <row r="7" spans="1:6" ht="6" customHeight="1" x14ac:dyDescent="0.25">
      <c r="A7" s="1"/>
      <c r="B7" s="1"/>
      <c r="C7" s="1"/>
      <c r="D7" s="1"/>
      <c r="E7" s="1"/>
      <c r="F7" s="1"/>
    </row>
    <row r="8" spans="1:6" x14ac:dyDescent="0.25">
      <c r="A8" s="9" t="s">
        <v>55</v>
      </c>
      <c r="B8" s="108" t="s">
        <v>65</v>
      </c>
      <c r="C8" s="108"/>
      <c r="D8" s="108"/>
      <c r="E8" s="108"/>
      <c r="F8" s="108"/>
    </row>
    <row r="9" spans="1:6" x14ac:dyDescent="0.25">
      <c r="A9" s="9" t="s">
        <v>56</v>
      </c>
      <c r="B9" s="1" t="s">
        <v>64</v>
      </c>
      <c r="C9" s="1"/>
      <c r="D9" s="1"/>
      <c r="E9" s="1"/>
      <c r="F9" s="1"/>
    </row>
    <row r="10" spans="1:6" x14ac:dyDescent="0.25">
      <c r="A10" s="9" t="s">
        <v>57</v>
      </c>
      <c r="B10" s="1" t="s">
        <v>194</v>
      </c>
      <c r="C10" s="1"/>
      <c r="D10" s="1"/>
      <c r="E10" s="1"/>
      <c r="F10" s="1"/>
    </row>
    <row r="11" spans="1:6" x14ac:dyDescent="0.25">
      <c r="A11" s="9" t="s">
        <v>1</v>
      </c>
      <c r="B11" s="1" t="s">
        <v>63</v>
      </c>
      <c r="C11" s="1"/>
      <c r="D11" s="1"/>
      <c r="E11" s="1"/>
      <c r="F11" s="1"/>
    </row>
    <row r="12" spans="1:6" x14ac:dyDescent="0.25">
      <c r="A12" s="9" t="s">
        <v>2</v>
      </c>
      <c r="B12" s="1" t="s">
        <v>62</v>
      </c>
      <c r="C12" s="1"/>
      <c r="D12" s="1"/>
      <c r="E12" s="1"/>
      <c r="F12" s="1"/>
    </row>
    <row r="13" spans="1:6" ht="24.75" customHeight="1" x14ac:dyDescent="0.25">
      <c r="A13" s="11" t="s">
        <v>58</v>
      </c>
      <c r="B13" s="1" t="s">
        <v>139</v>
      </c>
      <c r="C13" s="1"/>
      <c r="D13" s="1"/>
      <c r="E13" s="1"/>
      <c r="F13" s="1"/>
    </row>
    <row r="14" spans="1:6" x14ac:dyDescent="0.25">
      <c r="A14" s="9" t="s">
        <v>3</v>
      </c>
      <c r="B14" s="1" t="s">
        <v>140</v>
      </c>
      <c r="C14" s="1"/>
      <c r="D14" s="1"/>
      <c r="E14" s="1"/>
      <c r="F14" s="1"/>
    </row>
    <row r="15" spans="1:6" ht="24.75" customHeight="1" x14ac:dyDescent="0.25">
      <c r="A15" s="11" t="s">
        <v>61</v>
      </c>
      <c r="B15" s="106" t="s">
        <v>193</v>
      </c>
      <c r="C15" s="106"/>
      <c r="D15" s="106"/>
      <c r="E15" s="106"/>
      <c r="F15" s="106"/>
    </row>
    <row r="16" spans="1:6" x14ac:dyDescent="0.25">
      <c r="A16" s="9" t="s">
        <v>4</v>
      </c>
      <c r="B16" s="38">
        <v>2025</v>
      </c>
      <c r="C16" s="1"/>
      <c r="D16" s="1"/>
      <c r="E16" s="1"/>
      <c r="F16" s="1"/>
    </row>
    <row r="17" spans="1:6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6" ht="1.5" customHeight="1" x14ac:dyDescent="0.25">
      <c r="A18" s="9"/>
      <c r="B18" s="1"/>
      <c r="C18" s="1"/>
      <c r="D18" s="1"/>
      <c r="E18" s="1"/>
      <c r="F18" s="1"/>
    </row>
    <row r="19" spans="1:6" x14ac:dyDescent="0.25">
      <c r="A19" s="37" t="s">
        <v>5</v>
      </c>
      <c r="B19" s="37" t="s">
        <v>6</v>
      </c>
      <c r="C19" s="109" t="s">
        <v>7</v>
      </c>
      <c r="D19" s="109"/>
      <c r="E19" s="109" t="s">
        <v>8</v>
      </c>
      <c r="F19" s="109"/>
    </row>
    <row r="20" spans="1:6" x14ac:dyDescent="0.25">
      <c r="A20" s="12" t="s">
        <v>190</v>
      </c>
      <c r="B20" s="15">
        <v>45716</v>
      </c>
      <c r="C20" s="110" t="s">
        <v>191</v>
      </c>
      <c r="D20" s="110"/>
      <c r="E20" s="111">
        <v>35493985.200000003</v>
      </c>
      <c r="F20" s="111"/>
    </row>
    <row r="21" spans="1:6" x14ac:dyDescent="0.25">
      <c r="A21" s="2" t="s">
        <v>202</v>
      </c>
      <c r="B21" s="15">
        <v>45764</v>
      </c>
      <c r="C21" s="112" t="s">
        <v>203</v>
      </c>
      <c r="D21" s="110"/>
      <c r="E21" s="113">
        <v>1617693.76</v>
      </c>
      <c r="F21" s="113"/>
    </row>
    <row r="22" spans="1:6" x14ac:dyDescent="0.25">
      <c r="A22" s="2" t="s">
        <v>283</v>
      </c>
      <c r="B22" s="15">
        <v>45882</v>
      </c>
      <c r="C22" s="112"/>
      <c r="D22" s="110"/>
      <c r="E22" s="113">
        <v>1000000</v>
      </c>
      <c r="F22" s="113"/>
    </row>
    <row r="23" spans="1:6" x14ac:dyDescent="0.25">
      <c r="A23" s="2"/>
      <c r="B23" s="15"/>
      <c r="C23" s="112"/>
      <c r="D23" s="110"/>
      <c r="E23" s="111"/>
      <c r="F23" s="111"/>
    </row>
    <row r="24" spans="1:6" ht="18" customHeight="1" x14ac:dyDescent="0.25">
      <c r="A24" s="116" t="s">
        <v>87</v>
      </c>
      <c r="B24" s="117"/>
      <c r="C24" s="117"/>
      <c r="D24" s="117"/>
      <c r="E24" s="117"/>
      <c r="F24" s="117"/>
    </row>
    <row r="25" spans="1:6" ht="34.5" customHeight="1" x14ac:dyDescent="0.25">
      <c r="A25" s="34" t="s">
        <v>9</v>
      </c>
      <c r="B25" s="34" t="s">
        <v>10</v>
      </c>
      <c r="C25" s="34" t="s">
        <v>11</v>
      </c>
      <c r="D25" s="114" t="s">
        <v>12</v>
      </c>
      <c r="E25" s="115"/>
      <c r="F25" s="34" t="s">
        <v>13</v>
      </c>
    </row>
    <row r="26" spans="1:6" ht="24" customHeight="1" x14ac:dyDescent="0.25">
      <c r="A26" s="101">
        <v>45912</v>
      </c>
      <c r="B26" s="29">
        <v>492466.42</v>
      </c>
      <c r="C26" s="101">
        <v>45912</v>
      </c>
      <c r="D26" s="118" t="s">
        <v>280</v>
      </c>
      <c r="E26" s="118"/>
      <c r="F26" s="102">
        <v>492466.42</v>
      </c>
    </row>
    <row r="27" spans="1:6" ht="28.5" customHeight="1" x14ac:dyDescent="0.25">
      <c r="A27" s="101">
        <v>45912</v>
      </c>
      <c r="B27" s="29">
        <v>8000</v>
      </c>
      <c r="C27" s="101">
        <v>45912</v>
      </c>
      <c r="D27" s="118" t="s">
        <v>281</v>
      </c>
      <c r="E27" s="118"/>
      <c r="F27" s="102">
        <v>8000</v>
      </c>
    </row>
    <row r="28" spans="1:6" ht="28.5" customHeight="1" x14ac:dyDescent="0.25">
      <c r="A28" s="101">
        <v>45912</v>
      </c>
      <c r="B28" s="29">
        <v>133080.98000000001</v>
      </c>
      <c r="C28" s="101">
        <v>45912</v>
      </c>
      <c r="D28" s="118" t="s">
        <v>282</v>
      </c>
      <c r="E28" s="118"/>
      <c r="F28" s="102">
        <v>133080.98000000001</v>
      </c>
    </row>
    <row r="29" spans="1:6" x14ac:dyDescent="0.25">
      <c r="A29" s="119" t="s">
        <v>113</v>
      </c>
      <c r="B29" s="119"/>
      <c r="C29" s="119"/>
      <c r="D29" s="119"/>
      <c r="E29" s="119"/>
      <c r="F29" s="35">
        <v>542396.85</v>
      </c>
    </row>
    <row r="30" spans="1:6" x14ac:dyDescent="0.25">
      <c r="A30" s="120" t="s">
        <v>14</v>
      </c>
      <c r="B30" s="120"/>
      <c r="C30" s="120"/>
      <c r="D30" s="120"/>
      <c r="E30" s="120"/>
      <c r="F30" s="31">
        <f>F26+F28+F27</f>
        <v>633547.4</v>
      </c>
    </row>
    <row r="31" spans="1:6" x14ac:dyDescent="0.25">
      <c r="A31" s="120" t="s">
        <v>17</v>
      </c>
      <c r="B31" s="120"/>
      <c r="C31" s="120"/>
      <c r="D31" s="120"/>
      <c r="E31" s="120"/>
      <c r="F31" s="103">
        <f>0.01+0.03+109.68+2490.39</f>
        <v>2600.1099999999997</v>
      </c>
    </row>
    <row r="32" spans="1:6" x14ac:dyDescent="0.25">
      <c r="A32" s="120" t="s">
        <v>66</v>
      </c>
      <c r="B32" s="120"/>
      <c r="C32" s="120"/>
      <c r="D32" s="120"/>
      <c r="E32" s="120"/>
      <c r="F32" s="104">
        <v>0</v>
      </c>
    </row>
    <row r="33" spans="1:6" x14ac:dyDescent="0.25">
      <c r="A33" s="120" t="s">
        <v>15</v>
      </c>
      <c r="B33" s="120"/>
      <c r="C33" s="120"/>
      <c r="D33" s="120"/>
      <c r="E33" s="120"/>
      <c r="F33" s="17">
        <f>F29+F30+F31+F32</f>
        <v>1178544.3600000001</v>
      </c>
    </row>
    <row r="34" spans="1:6" ht="5.25" customHeight="1" x14ac:dyDescent="0.25">
      <c r="A34" s="121"/>
      <c r="B34" s="121"/>
      <c r="C34" s="121"/>
      <c r="D34" s="121"/>
      <c r="E34" s="121"/>
      <c r="F34" s="18"/>
    </row>
    <row r="35" spans="1:6" x14ac:dyDescent="0.25">
      <c r="A35" s="120" t="s">
        <v>94</v>
      </c>
      <c r="B35" s="120"/>
      <c r="C35" s="120"/>
      <c r="D35" s="120"/>
      <c r="E35" s="120"/>
      <c r="F35" s="17">
        <v>0</v>
      </c>
    </row>
    <row r="36" spans="1:6" x14ac:dyDescent="0.25">
      <c r="A36" s="120" t="s">
        <v>16</v>
      </c>
      <c r="B36" s="120"/>
      <c r="C36" s="120"/>
      <c r="D36" s="120"/>
      <c r="E36" s="120"/>
      <c r="F36" s="17">
        <f>F33+F35</f>
        <v>1178544.3600000001</v>
      </c>
    </row>
    <row r="37" spans="1:6" ht="10.5" customHeight="1" x14ac:dyDescent="0.25">
      <c r="A37" s="4" t="s">
        <v>18</v>
      </c>
      <c r="B37" s="3"/>
      <c r="C37" s="3"/>
    </row>
    <row r="38" spans="1:6" ht="12" customHeight="1" x14ac:dyDescent="0.25">
      <c r="A38" s="4" t="s">
        <v>19</v>
      </c>
      <c r="B38" s="3"/>
      <c r="C38" s="3"/>
    </row>
    <row r="39" spans="1:6" ht="10.5" customHeight="1" x14ac:dyDescent="0.25">
      <c r="A39" s="4" t="s">
        <v>95</v>
      </c>
      <c r="B39" s="3"/>
      <c r="C39" s="3"/>
      <c r="F39" s="13"/>
    </row>
    <row r="40" spans="1:6" ht="10.5" customHeight="1" x14ac:dyDescent="0.25">
      <c r="A40" s="4"/>
      <c r="B40" s="3"/>
      <c r="C40" s="3"/>
      <c r="F40" s="13"/>
    </row>
    <row r="41" spans="1:6" ht="10.5" customHeight="1" x14ac:dyDescent="0.25">
      <c r="A41" s="4"/>
      <c r="B41" s="3"/>
      <c r="C41" s="3"/>
      <c r="F41" s="13"/>
    </row>
    <row r="42" spans="1:6" ht="10.5" customHeight="1" x14ac:dyDescent="0.25">
      <c r="A42" s="4"/>
      <c r="B42" s="3"/>
      <c r="C42" s="3"/>
      <c r="F42" s="13"/>
    </row>
    <row r="43" spans="1:6" ht="10.5" customHeight="1" x14ac:dyDescent="0.25">
      <c r="A43" s="4"/>
      <c r="B43" s="3"/>
      <c r="C43" s="3"/>
      <c r="F43" s="13"/>
    </row>
    <row r="44" spans="1:6" ht="10.5" customHeight="1" x14ac:dyDescent="0.25">
      <c r="A44" s="4"/>
      <c r="B44" s="3"/>
      <c r="C44" s="3"/>
      <c r="F44" s="13"/>
    </row>
    <row r="45" spans="1:6" ht="10.5" customHeight="1" x14ac:dyDescent="0.25">
      <c r="A45" s="4"/>
      <c r="B45" s="3"/>
      <c r="C45" s="3"/>
      <c r="F45" s="13"/>
    </row>
    <row r="46" spans="1:6" ht="10.5" customHeight="1" x14ac:dyDescent="0.25">
      <c r="A46" s="4"/>
      <c r="B46" s="3"/>
      <c r="C46" s="3"/>
      <c r="F46" s="13"/>
    </row>
    <row r="47" spans="1:6" ht="10.5" customHeight="1" x14ac:dyDescent="0.25">
      <c r="A47" s="4"/>
      <c r="B47" s="3"/>
      <c r="C47" s="3"/>
      <c r="F47" s="13"/>
    </row>
    <row r="48" spans="1:6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10.5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107" t="s">
        <v>92</v>
      </c>
      <c r="B55" s="107"/>
      <c r="C55" s="107"/>
      <c r="D55" s="107"/>
      <c r="E55" s="107"/>
      <c r="F55" s="107"/>
    </row>
    <row r="56" spans="1:6" ht="8.25" customHeight="1" x14ac:dyDescent="0.25">
      <c r="A56" s="36"/>
      <c r="B56" s="36"/>
      <c r="C56" s="36"/>
      <c r="D56" s="36"/>
      <c r="E56" s="36"/>
      <c r="F56" s="36"/>
    </row>
    <row r="57" spans="1:6" x14ac:dyDescent="0.25">
      <c r="A57" s="107" t="s">
        <v>93</v>
      </c>
      <c r="B57" s="107"/>
      <c r="C57" s="107"/>
      <c r="D57" s="107"/>
      <c r="E57" s="107"/>
      <c r="F57" s="107"/>
    </row>
    <row r="58" spans="1:6" x14ac:dyDescent="0.25">
      <c r="A58" s="107" t="s">
        <v>0</v>
      </c>
      <c r="B58" s="107"/>
      <c r="C58" s="107"/>
      <c r="D58" s="107"/>
      <c r="E58" s="107"/>
      <c r="F58" s="107"/>
    </row>
    <row r="59" spans="1:6" ht="9" customHeight="1" x14ac:dyDescent="0.25">
      <c r="A59" s="36"/>
      <c r="B59" s="36"/>
      <c r="C59" s="36"/>
      <c r="D59" s="36"/>
      <c r="E59" s="36"/>
      <c r="F59" s="36"/>
    </row>
    <row r="60" spans="1:6" x14ac:dyDescent="0.25">
      <c r="A60" s="107" t="s">
        <v>54</v>
      </c>
      <c r="B60" s="107"/>
      <c r="C60" s="107"/>
      <c r="D60" s="107"/>
      <c r="E60" s="107"/>
      <c r="F60" s="107"/>
    </row>
    <row r="61" spans="1:6" ht="8.25" customHeight="1" x14ac:dyDescent="0.25">
      <c r="A61" s="36"/>
      <c r="B61" s="36"/>
      <c r="C61" s="36"/>
      <c r="D61" s="36"/>
      <c r="E61" s="36"/>
      <c r="F61" s="36"/>
    </row>
    <row r="62" spans="1:6" ht="38.25" customHeight="1" x14ac:dyDescent="0.25">
      <c r="A62" s="122" t="s">
        <v>195</v>
      </c>
      <c r="B62" s="122"/>
      <c r="C62" s="122"/>
      <c r="D62" s="122"/>
      <c r="E62" s="122"/>
      <c r="F62" s="122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123" t="s">
        <v>89</v>
      </c>
      <c r="B64" s="123"/>
      <c r="C64" s="123"/>
      <c r="D64" s="123"/>
      <c r="E64" s="123"/>
      <c r="F64" s="123"/>
    </row>
    <row r="65" spans="1:6" x14ac:dyDescent="0.25">
      <c r="A65" s="124" t="s">
        <v>20</v>
      </c>
      <c r="B65" s="124"/>
      <c r="C65" s="124"/>
      <c r="D65" s="124"/>
      <c r="E65" s="124"/>
      <c r="F65" s="124"/>
    </row>
    <row r="66" spans="1:6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101</v>
      </c>
      <c r="F66" s="6" t="s">
        <v>25</v>
      </c>
    </row>
    <row r="67" spans="1:6" ht="18.75" customHeight="1" x14ac:dyDescent="0.25">
      <c r="A67" s="12" t="s">
        <v>26</v>
      </c>
      <c r="B67" s="29">
        <v>60307.05</v>
      </c>
      <c r="C67" s="29">
        <v>0</v>
      </c>
      <c r="D67" s="29">
        <v>60307.05</v>
      </c>
      <c r="E67" s="29">
        <v>0</v>
      </c>
      <c r="F67" s="29">
        <v>0</v>
      </c>
    </row>
    <row r="68" spans="1:6" ht="18.75" customHeight="1" x14ac:dyDescent="0.25">
      <c r="A68" s="12" t="s">
        <v>27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</row>
    <row r="69" spans="1:6" ht="18.75" customHeight="1" x14ac:dyDescent="0.25">
      <c r="A69" s="12" t="s">
        <v>28</v>
      </c>
      <c r="B69" s="29">
        <v>71.099999999999994</v>
      </c>
      <c r="C69" s="29">
        <v>0</v>
      </c>
      <c r="D69" s="29">
        <v>71.099999999999994</v>
      </c>
      <c r="E69" s="29">
        <v>0</v>
      </c>
      <c r="F69" s="29">
        <v>0</v>
      </c>
    </row>
    <row r="70" spans="1:6" ht="18.75" customHeight="1" x14ac:dyDescent="0.25">
      <c r="A70" s="12" t="s">
        <v>91</v>
      </c>
      <c r="B70" s="29">
        <v>3525.15</v>
      </c>
      <c r="C70" s="29">
        <v>0</v>
      </c>
      <c r="D70" s="29">
        <v>3525.15</v>
      </c>
      <c r="E70" s="29">
        <v>0</v>
      </c>
      <c r="F70" s="29">
        <v>0</v>
      </c>
    </row>
    <row r="71" spans="1:6" ht="18.75" customHeight="1" x14ac:dyDescent="0.25">
      <c r="A71" s="12" t="s">
        <v>29</v>
      </c>
      <c r="B71" s="29">
        <v>777.4</v>
      </c>
      <c r="C71" s="29">
        <v>0</v>
      </c>
      <c r="D71" s="29">
        <v>777.4</v>
      </c>
      <c r="E71" s="29">
        <v>0</v>
      </c>
      <c r="F71" s="29">
        <v>0</v>
      </c>
    </row>
    <row r="72" spans="1:6" ht="18.75" customHeight="1" x14ac:dyDescent="0.25">
      <c r="A72" s="19" t="s">
        <v>30</v>
      </c>
      <c r="B72" s="29">
        <v>4317.34</v>
      </c>
      <c r="C72" s="29">
        <v>0</v>
      </c>
      <c r="D72" s="29">
        <v>4317.34</v>
      </c>
      <c r="E72" s="29">
        <v>0</v>
      </c>
      <c r="F72" s="29">
        <v>0</v>
      </c>
    </row>
    <row r="73" spans="1:6" ht="18.75" customHeight="1" x14ac:dyDescent="0.25">
      <c r="A73" s="12" t="s">
        <v>47</v>
      </c>
      <c r="B73" s="29">
        <v>187077.5</v>
      </c>
      <c r="C73" s="29">
        <v>0</v>
      </c>
      <c r="D73" s="29">
        <v>187077.5</v>
      </c>
      <c r="E73" s="29">
        <v>0</v>
      </c>
      <c r="F73" s="29">
        <v>0</v>
      </c>
    </row>
    <row r="74" spans="1:6" ht="18.75" customHeight="1" x14ac:dyDescent="0.25">
      <c r="A74" s="19" t="s">
        <v>31</v>
      </c>
      <c r="B74" s="29">
        <v>267856.90999999997</v>
      </c>
      <c r="C74" s="29">
        <v>0</v>
      </c>
      <c r="D74" s="29">
        <v>267856.90999999997</v>
      </c>
      <c r="E74" s="29">
        <v>0</v>
      </c>
      <c r="F74" s="29">
        <v>0</v>
      </c>
    </row>
    <row r="75" spans="1:6" ht="18.75" customHeight="1" x14ac:dyDescent="0.25">
      <c r="A75" s="12" t="s">
        <v>32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</row>
    <row r="76" spans="1:6" ht="18.75" customHeight="1" x14ac:dyDescent="0.25">
      <c r="A76" s="12" t="s">
        <v>40</v>
      </c>
      <c r="B76" s="29">
        <v>28524.82</v>
      </c>
      <c r="C76" s="29">
        <v>0</v>
      </c>
      <c r="D76" s="29">
        <v>28524.82</v>
      </c>
      <c r="E76" s="29">
        <v>0</v>
      </c>
      <c r="F76" s="29">
        <v>0</v>
      </c>
    </row>
    <row r="77" spans="1:6" ht="18.75" customHeight="1" x14ac:dyDescent="0.25">
      <c r="A77" s="12" t="s">
        <v>39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</row>
    <row r="78" spans="1:6" ht="18.75" customHeight="1" x14ac:dyDescent="0.25">
      <c r="A78" s="12" t="s">
        <v>38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</row>
    <row r="79" spans="1:6" ht="18.75" customHeight="1" x14ac:dyDescent="0.25">
      <c r="A79" s="19" t="s">
        <v>33</v>
      </c>
      <c r="B79" s="29">
        <v>5490.01</v>
      </c>
      <c r="C79" s="29">
        <v>0</v>
      </c>
      <c r="D79" s="29">
        <v>5490.01</v>
      </c>
      <c r="E79" s="29">
        <v>0</v>
      </c>
      <c r="F79" s="29">
        <v>0</v>
      </c>
    </row>
    <row r="80" spans="1:6" ht="18.75" customHeight="1" x14ac:dyDescent="0.25">
      <c r="A80" s="12" t="s">
        <v>34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</row>
    <row r="81" spans="1:6" ht="26.25" customHeight="1" x14ac:dyDescent="0.25">
      <c r="A81" s="19" t="s">
        <v>35</v>
      </c>
      <c r="B81" s="29">
        <f>500.05+82.6</f>
        <v>582.65</v>
      </c>
      <c r="C81" s="29">
        <v>0</v>
      </c>
      <c r="D81" s="29">
        <f>500.05+82.6</f>
        <v>582.65</v>
      </c>
      <c r="E81" s="29">
        <v>0</v>
      </c>
      <c r="F81" s="29">
        <v>0</v>
      </c>
    </row>
    <row r="82" spans="1:6" ht="18.75" customHeight="1" x14ac:dyDescent="0.25">
      <c r="A82" s="12" t="s">
        <v>36</v>
      </c>
      <c r="B82" s="29">
        <v>14996</v>
      </c>
      <c r="C82" s="29">
        <v>0</v>
      </c>
      <c r="D82" s="29">
        <v>14996</v>
      </c>
      <c r="E82" s="29">
        <v>0</v>
      </c>
      <c r="F82" s="29">
        <v>0</v>
      </c>
    </row>
    <row r="83" spans="1:6" ht="24.75" customHeight="1" x14ac:dyDescent="0.25">
      <c r="A83" s="20" t="s">
        <v>37</v>
      </c>
      <c r="B83" s="21">
        <f>SUM(B67:B82)</f>
        <v>573525.92999999993</v>
      </c>
      <c r="C83" s="21">
        <f>SUM(C67:C82)</f>
        <v>0</v>
      </c>
      <c r="D83" s="21">
        <f>SUM(D67:D82)</f>
        <v>573525.92999999993</v>
      </c>
      <c r="E83" s="32">
        <f>C83+D83</f>
        <v>573525.92999999993</v>
      </c>
      <c r="F83" s="21">
        <f>SUM(F67:F82)</f>
        <v>0</v>
      </c>
    </row>
    <row r="84" spans="1:6" x14ac:dyDescent="0.25">
      <c r="A84" s="7" t="s">
        <v>41</v>
      </c>
    </row>
    <row r="85" spans="1:6" x14ac:dyDescent="0.25">
      <c r="A85" s="8" t="s">
        <v>42</v>
      </c>
      <c r="B85" s="8"/>
      <c r="C85" s="8"/>
      <c r="D85" s="8"/>
      <c r="E85" s="8"/>
      <c r="F85" s="8"/>
    </row>
    <row r="86" spans="1:6" x14ac:dyDescent="0.25">
      <c r="A86" s="8" t="s">
        <v>43</v>
      </c>
      <c r="B86" s="8"/>
      <c r="C86" s="8"/>
      <c r="D86" s="8"/>
      <c r="E86" s="8"/>
      <c r="F86" s="8"/>
    </row>
    <row r="87" spans="1:6" x14ac:dyDescent="0.25">
      <c r="A87" s="8" t="s">
        <v>44</v>
      </c>
      <c r="B87" s="8"/>
      <c r="C87" s="8"/>
      <c r="D87" s="8"/>
      <c r="E87" s="8"/>
      <c r="F87" s="8"/>
    </row>
    <row r="88" spans="1:6" ht="23.25" customHeight="1" x14ac:dyDescent="0.25">
      <c r="A88" s="125" t="s">
        <v>45</v>
      </c>
      <c r="B88" s="125"/>
      <c r="C88" s="125"/>
      <c r="D88" s="125"/>
      <c r="E88" s="125"/>
      <c r="F88" s="125"/>
    </row>
    <row r="89" spans="1:6" ht="61.5" customHeight="1" x14ac:dyDescent="0.25">
      <c r="A89" s="126" t="s">
        <v>96</v>
      </c>
      <c r="B89" s="126"/>
      <c r="C89" s="126"/>
      <c r="D89" s="126"/>
      <c r="E89" s="126"/>
      <c r="F89" s="126"/>
    </row>
    <row r="90" spans="1:6" x14ac:dyDescent="0.25">
      <c r="A90" s="8" t="s">
        <v>46</v>
      </c>
      <c r="B90" s="8"/>
      <c r="C90" s="8"/>
      <c r="D90" s="8"/>
      <c r="E90" s="8"/>
      <c r="F90" s="8"/>
    </row>
    <row r="91" spans="1:6" x14ac:dyDescent="0.25">
      <c r="A91" s="8"/>
      <c r="B91" s="8"/>
      <c r="C91" s="8"/>
      <c r="D91" s="8"/>
      <c r="E91" s="8"/>
      <c r="F91" s="8"/>
    </row>
    <row r="92" spans="1:6" x14ac:dyDescent="0.25">
      <c r="A92" s="8"/>
      <c r="B92" s="8"/>
      <c r="C92" s="8"/>
      <c r="D92" s="8"/>
      <c r="E92" s="8"/>
      <c r="F92" s="8"/>
    </row>
    <row r="93" spans="1:6" x14ac:dyDescent="0.25">
      <c r="A93" s="107" t="s">
        <v>92</v>
      </c>
      <c r="B93" s="107"/>
      <c r="C93" s="107"/>
      <c r="D93" s="107"/>
      <c r="E93" s="107"/>
      <c r="F93" s="107"/>
    </row>
    <row r="94" spans="1:6" ht="10.5" customHeight="1" x14ac:dyDescent="0.25">
      <c r="A94" s="36"/>
      <c r="B94" s="36"/>
      <c r="C94" s="36"/>
      <c r="D94" s="36"/>
      <c r="E94" s="36"/>
      <c r="F94" s="36"/>
    </row>
    <row r="95" spans="1:6" x14ac:dyDescent="0.25">
      <c r="A95" s="107" t="s">
        <v>93</v>
      </c>
      <c r="B95" s="107"/>
      <c r="C95" s="107"/>
      <c r="D95" s="107"/>
      <c r="E95" s="107"/>
      <c r="F95" s="107"/>
    </row>
    <row r="96" spans="1:6" x14ac:dyDescent="0.25">
      <c r="A96" s="107" t="s">
        <v>0</v>
      </c>
      <c r="B96" s="107"/>
      <c r="C96" s="107"/>
      <c r="D96" s="107"/>
      <c r="E96" s="107"/>
      <c r="F96" s="107"/>
    </row>
    <row r="97" spans="1:9" ht="10.5" customHeight="1" x14ac:dyDescent="0.25">
      <c r="A97" s="36"/>
      <c r="B97" s="36"/>
      <c r="C97" s="36"/>
      <c r="D97" s="36"/>
      <c r="E97" s="36"/>
      <c r="F97" s="36"/>
    </row>
    <row r="98" spans="1:9" x14ac:dyDescent="0.25">
      <c r="A98" s="107" t="s">
        <v>54</v>
      </c>
      <c r="B98" s="107"/>
      <c r="C98" s="107"/>
      <c r="D98" s="107"/>
      <c r="E98" s="107"/>
      <c r="F98" s="107"/>
    </row>
    <row r="101" spans="1:9" ht="24.75" customHeight="1" x14ac:dyDescent="0.25">
      <c r="A101" s="128" t="s">
        <v>48</v>
      </c>
      <c r="B101" s="129"/>
      <c r="C101" s="129"/>
      <c r="D101" s="129"/>
      <c r="E101" s="129"/>
      <c r="F101" s="130"/>
    </row>
    <row r="102" spans="1:9" ht="24.75" customHeight="1" x14ac:dyDescent="0.25">
      <c r="A102" s="131" t="s">
        <v>49</v>
      </c>
      <c r="B102" s="132"/>
      <c r="C102" s="132"/>
      <c r="D102" s="132"/>
      <c r="E102" s="133"/>
      <c r="F102" s="17">
        <f>'anexo  '!F36</f>
        <v>1178544.3600000001</v>
      </c>
    </row>
    <row r="103" spans="1:9" ht="24.75" customHeight="1" x14ac:dyDescent="0.25">
      <c r="A103" s="131" t="s">
        <v>50</v>
      </c>
      <c r="B103" s="132"/>
      <c r="C103" s="132"/>
      <c r="D103" s="132"/>
      <c r="E103" s="133"/>
      <c r="F103" s="16">
        <f>'anexo  '!C83+'anexo  '!D83</f>
        <v>573525.92999999993</v>
      </c>
    </row>
    <row r="104" spans="1:9" ht="24.75" customHeight="1" x14ac:dyDescent="0.25">
      <c r="A104" s="131" t="s">
        <v>51</v>
      </c>
      <c r="B104" s="132"/>
      <c r="C104" s="132"/>
      <c r="D104" s="132"/>
      <c r="E104" s="133"/>
      <c r="F104" s="16">
        <f>'anexo  '!F33-(F103-'anexo  '!F35)</f>
        <v>605018.43000000017</v>
      </c>
    </row>
    <row r="105" spans="1:9" ht="24.75" customHeight="1" x14ac:dyDescent="0.25">
      <c r="A105" s="131" t="s">
        <v>52</v>
      </c>
      <c r="B105" s="132"/>
      <c r="C105" s="132"/>
      <c r="D105" s="132"/>
      <c r="E105" s="133"/>
      <c r="F105" s="40">
        <v>0</v>
      </c>
    </row>
    <row r="106" spans="1:9" ht="24.75" customHeight="1" x14ac:dyDescent="0.25">
      <c r="A106" s="131" t="s">
        <v>88</v>
      </c>
      <c r="B106" s="132"/>
      <c r="C106" s="132"/>
      <c r="D106" s="132"/>
      <c r="E106" s="133"/>
      <c r="F106" s="16">
        <f>F104-F105</f>
        <v>605018.43000000017</v>
      </c>
      <c r="I106" s="14"/>
    </row>
    <row r="107" spans="1:9" ht="20.25" customHeight="1" x14ac:dyDescent="0.25"/>
    <row r="108" spans="1:9" x14ac:dyDescent="0.25">
      <c r="A108" s="127" t="s">
        <v>97</v>
      </c>
      <c r="B108" s="127"/>
      <c r="C108" s="127"/>
      <c r="D108" s="127"/>
      <c r="E108" s="127"/>
      <c r="F108" s="127"/>
    </row>
    <row r="109" spans="1:9" ht="15" customHeight="1" x14ac:dyDescent="0.25">
      <c r="A109" s="127"/>
      <c r="B109" s="127"/>
      <c r="C109" s="127"/>
      <c r="D109" s="127"/>
      <c r="E109" s="127"/>
      <c r="F109" s="127"/>
    </row>
    <row r="110" spans="1:9" x14ac:dyDescent="0.25">
      <c r="A110" s="127"/>
      <c r="B110" s="127"/>
      <c r="C110" s="127"/>
      <c r="D110" s="127"/>
      <c r="E110" s="127"/>
      <c r="F110" s="127"/>
    </row>
    <row r="112" spans="1:9" x14ac:dyDescent="0.25">
      <c r="A112" t="s">
        <v>242</v>
      </c>
    </row>
    <row r="113" spans="1:7" x14ac:dyDescent="0.25">
      <c r="F113" s="26"/>
    </row>
    <row r="114" spans="1:7" x14ac:dyDescent="0.25">
      <c r="F114" s="26"/>
    </row>
    <row r="115" spans="1:7" x14ac:dyDescent="0.25">
      <c r="A115" s="39"/>
      <c r="F115" s="14"/>
    </row>
    <row r="116" spans="1:7" x14ac:dyDescent="0.25">
      <c r="A116" s="10" t="s">
        <v>139</v>
      </c>
      <c r="F116" s="41"/>
    </row>
    <row r="117" spans="1:7" x14ac:dyDescent="0.25">
      <c r="A117" s="10" t="s">
        <v>53</v>
      </c>
      <c r="F117" s="41"/>
    </row>
    <row r="118" spans="1:7" x14ac:dyDescent="0.25">
      <c r="F118" s="26"/>
    </row>
    <row r="119" spans="1:7" x14ac:dyDescent="0.25">
      <c r="F119" s="41"/>
    </row>
    <row r="120" spans="1:7" x14ac:dyDescent="0.25">
      <c r="F120" s="26"/>
    </row>
    <row r="121" spans="1:7" x14ac:dyDescent="0.25">
      <c r="F121" s="41"/>
    </row>
    <row r="123" spans="1:7" x14ac:dyDescent="0.25">
      <c r="F123" s="26"/>
    </row>
    <row r="124" spans="1:7" x14ac:dyDescent="0.25">
      <c r="F124" s="45"/>
    </row>
    <row r="125" spans="1:7" x14ac:dyDescent="0.25">
      <c r="F125" s="14"/>
      <c r="G125" s="33"/>
    </row>
    <row r="127" spans="1:7" x14ac:dyDescent="0.25">
      <c r="F127" s="14"/>
    </row>
    <row r="128" spans="1:7" x14ac:dyDescent="0.25">
      <c r="F128" s="41"/>
    </row>
    <row r="129" spans="6:6" x14ac:dyDescent="0.25">
      <c r="F129" s="41"/>
    </row>
    <row r="130" spans="6:6" x14ac:dyDescent="0.25">
      <c r="F130" s="41"/>
    </row>
    <row r="131" spans="6:6" x14ac:dyDescent="0.25">
      <c r="F131" s="41"/>
    </row>
    <row r="214" spans="7:7" x14ac:dyDescent="0.25">
      <c r="G214" s="26"/>
    </row>
    <row r="215" spans="7:7" x14ac:dyDescent="0.25">
      <c r="G215" s="26"/>
    </row>
    <row r="216" spans="7:7" x14ac:dyDescent="0.25">
      <c r="G216" s="26"/>
    </row>
    <row r="217" spans="7:7" x14ac:dyDescent="0.25">
      <c r="G217" s="26"/>
    </row>
    <row r="218" spans="7:7" x14ac:dyDescent="0.25">
      <c r="G218" s="26"/>
    </row>
  </sheetData>
  <mergeCells count="49">
    <mergeCell ref="A108:F110"/>
    <mergeCell ref="A101:F101"/>
    <mergeCell ref="A102:E102"/>
    <mergeCell ref="A103:E103"/>
    <mergeCell ref="A104:E104"/>
    <mergeCell ref="A105:E105"/>
    <mergeCell ref="A106:E106"/>
    <mergeCell ref="A98:F98"/>
    <mergeCell ref="A57:F57"/>
    <mergeCell ref="A58:F58"/>
    <mergeCell ref="A60:F60"/>
    <mergeCell ref="A62:F62"/>
    <mergeCell ref="A64:F64"/>
    <mergeCell ref="A65:F65"/>
    <mergeCell ref="A88:F88"/>
    <mergeCell ref="A89:F89"/>
    <mergeCell ref="A93:F93"/>
    <mergeCell ref="A95:F95"/>
    <mergeCell ref="A96:F96"/>
    <mergeCell ref="A55:F55"/>
    <mergeCell ref="D26:E26"/>
    <mergeCell ref="D28:E28"/>
    <mergeCell ref="A29:E29"/>
    <mergeCell ref="A30:E30"/>
    <mergeCell ref="A31:E31"/>
    <mergeCell ref="A32:E32"/>
    <mergeCell ref="A33:E33"/>
    <mergeCell ref="A34:E34"/>
    <mergeCell ref="A35:E35"/>
    <mergeCell ref="A36:E36"/>
    <mergeCell ref="D27:E27"/>
    <mergeCell ref="C22:D22"/>
    <mergeCell ref="E22:F22"/>
    <mergeCell ref="C23:D23"/>
    <mergeCell ref="E23:F23"/>
    <mergeCell ref="D25:E25"/>
    <mergeCell ref="A24:F24"/>
    <mergeCell ref="C19:D19"/>
    <mergeCell ref="E19:F19"/>
    <mergeCell ref="C20:D20"/>
    <mergeCell ref="E20:F20"/>
    <mergeCell ref="C21:D21"/>
    <mergeCell ref="E21:F21"/>
    <mergeCell ref="B15:F15"/>
    <mergeCell ref="A1:F1"/>
    <mergeCell ref="A3:F3"/>
    <mergeCell ref="A4:F4"/>
    <mergeCell ref="A6:F6"/>
    <mergeCell ref="B8:F8"/>
  </mergeCells>
  <pageMargins left="0.511811024" right="0.511811024" top="0.78740157499999996" bottom="0.78740157499999996" header="0.31496062000000002" footer="0.31496062000000002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G186"/>
  <sheetViews>
    <sheetView zoomScale="85" zoomScaleNormal="85" zoomScaleSheetLayoutView="80" workbookViewId="0">
      <selection activeCell="H47" sqref="H1:M1048576"/>
    </sheetView>
  </sheetViews>
  <sheetFormatPr defaultRowHeight="15" x14ac:dyDescent="0.25"/>
  <cols>
    <col min="1" max="1" width="32.140625" customWidth="1"/>
    <col min="2" max="2" width="12.28515625" customWidth="1"/>
    <col min="3" max="3" width="50.42578125" customWidth="1"/>
    <col min="4" max="4" width="20.7109375" customWidth="1"/>
    <col min="5" max="5" width="21.42578125" style="49" customWidth="1"/>
    <col min="6" max="6" width="13.85546875" style="30" customWidth="1"/>
    <col min="7" max="7" width="19.28515625" customWidth="1"/>
    <col min="243" max="243" width="25.85546875" customWidth="1"/>
    <col min="244" max="244" width="11.85546875" customWidth="1"/>
    <col min="245" max="245" width="32.42578125" customWidth="1"/>
    <col min="246" max="246" width="13.5703125" customWidth="1"/>
    <col min="247" max="247" width="12.7109375" customWidth="1"/>
    <col min="248" max="248" width="7.28515625" customWidth="1"/>
    <col min="249" max="249" width="23.5703125" customWidth="1"/>
    <col min="250" max="250" width="26" customWidth="1"/>
    <col min="499" max="499" width="25.85546875" customWidth="1"/>
    <col min="500" max="500" width="11.85546875" customWidth="1"/>
    <col min="501" max="501" width="32.42578125" customWidth="1"/>
    <col min="502" max="502" width="13.5703125" customWidth="1"/>
    <col min="503" max="503" width="12.7109375" customWidth="1"/>
    <col min="504" max="504" width="7.28515625" customWidth="1"/>
    <col min="505" max="505" width="23.5703125" customWidth="1"/>
    <col min="506" max="506" width="26" customWidth="1"/>
    <col min="755" max="755" width="25.85546875" customWidth="1"/>
    <col min="756" max="756" width="11.85546875" customWidth="1"/>
    <col min="757" max="757" width="32.42578125" customWidth="1"/>
    <col min="758" max="758" width="13.5703125" customWidth="1"/>
    <col min="759" max="759" width="12.7109375" customWidth="1"/>
    <col min="760" max="760" width="7.28515625" customWidth="1"/>
    <col min="761" max="761" width="23.5703125" customWidth="1"/>
    <col min="762" max="762" width="26" customWidth="1"/>
    <col min="1011" max="1011" width="25.85546875" customWidth="1"/>
    <col min="1012" max="1012" width="11.85546875" customWidth="1"/>
    <col min="1013" max="1013" width="32.42578125" customWidth="1"/>
    <col min="1014" max="1014" width="13.5703125" customWidth="1"/>
    <col min="1015" max="1015" width="12.7109375" customWidth="1"/>
    <col min="1016" max="1016" width="7.28515625" customWidth="1"/>
    <col min="1017" max="1017" width="23.5703125" customWidth="1"/>
    <col min="1018" max="1018" width="26" customWidth="1"/>
    <col min="1267" max="1267" width="25.85546875" customWidth="1"/>
    <col min="1268" max="1268" width="11.85546875" customWidth="1"/>
    <col min="1269" max="1269" width="32.42578125" customWidth="1"/>
    <col min="1270" max="1270" width="13.5703125" customWidth="1"/>
    <col min="1271" max="1271" width="12.7109375" customWidth="1"/>
    <col min="1272" max="1272" width="7.28515625" customWidth="1"/>
    <col min="1273" max="1273" width="23.5703125" customWidth="1"/>
    <col min="1274" max="1274" width="26" customWidth="1"/>
    <col min="1523" max="1523" width="25.85546875" customWidth="1"/>
    <col min="1524" max="1524" width="11.85546875" customWidth="1"/>
    <col min="1525" max="1525" width="32.42578125" customWidth="1"/>
    <col min="1526" max="1526" width="13.5703125" customWidth="1"/>
    <col min="1527" max="1527" width="12.7109375" customWidth="1"/>
    <col min="1528" max="1528" width="7.28515625" customWidth="1"/>
    <col min="1529" max="1529" width="23.5703125" customWidth="1"/>
    <col min="1530" max="1530" width="26" customWidth="1"/>
    <col min="1779" max="1779" width="25.85546875" customWidth="1"/>
    <col min="1780" max="1780" width="11.85546875" customWidth="1"/>
    <col min="1781" max="1781" width="32.42578125" customWidth="1"/>
    <col min="1782" max="1782" width="13.5703125" customWidth="1"/>
    <col min="1783" max="1783" width="12.7109375" customWidth="1"/>
    <col min="1784" max="1784" width="7.28515625" customWidth="1"/>
    <col min="1785" max="1785" width="23.5703125" customWidth="1"/>
    <col min="1786" max="1786" width="26" customWidth="1"/>
    <col min="2035" max="2035" width="25.85546875" customWidth="1"/>
    <col min="2036" max="2036" width="11.85546875" customWidth="1"/>
    <col min="2037" max="2037" width="32.42578125" customWidth="1"/>
    <col min="2038" max="2038" width="13.5703125" customWidth="1"/>
    <col min="2039" max="2039" width="12.7109375" customWidth="1"/>
    <col min="2040" max="2040" width="7.28515625" customWidth="1"/>
    <col min="2041" max="2041" width="23.5703125" customWidth="1"/>
    <col min="2042" max="2042" width="26" customWidth="1"/>
    <col min="2291" max="2291" width="25.85546875" customWidth="1"/>
    <col min="2292" max="2292" width="11.85546875" customWidth="1"/>
    <col min="2293" max="2293" width="32.42578125" customWidth="1"/>
    <col min="2294" max="2294" width="13.5703125" customWidth="1"/>
    <col min="2295" max="2295" width="12.7109375" customWidth="1"/>
    <col min="2296" max="2296" width="7.28515625" customWidth="1"/>
    <col min="2297" max="2297" width="23.5703125" customWidth="1"/>
    <col min="2298" max="2298" width="26" customWidth="1"/>
    <col min="2547" max="2547" width="25.85546875" customWidth="1"/>
    <col min="2548" max="2548" width="11.85546875" customWidth="1"/>
    <col min="2549" max="2549" width="32.42578125" customWidth="1"/>
    <col min="2550" max="2550" width="13.5703125" customWidth="1"/>
    <col min="2551" max="2551" width="12.7109375" customWidth="1"/>
    <col min="2552" max="2552" width="7.28515625" customWidth="1"/>
    <col min="2553" max="2553" width="23.5703125" customWidth="1"/>
    <col min="2554" max="2554" width="26" customWidth="1"/>
    <col min="2803" max="2803" width="25.85546875" customWidth="1"/>
    <col min="2804" max="2804" width="11.85546875" customWidth="1"/>
    <col min="2805" max="2805" width="32.42578125" customWidth="1"/>
    <col min="2806" max="2806" width="13.5703125" customWidth="1"/>
    <col min="2807" max="2807" width="12.7109375" customWidth="1"/>
    <col min="2808" max="2808" width="7.28515625" customWidth="1"/>
    <col min="2809" max="2809" width="23.5703125" customWidth="1"/>
    <col min="2810" max="2810" width="26" customWidth="1"/>
    <col min="3059" max="3059" width="25.85546875" customWidth="1"/>
    <col min="3060" max="3060" width="11.85546875" customWidth="1"/>
    <col min="3061" max="3061" width="32.42578125" customWidth="1"/>
    <col min="3062" max="3062" width="13.5703125" customWidth="1"/>
    <col min="3063" max="3063" width="12.7109375" customWidth="1"/>
    <col min="3064" max="3064" width="7.28515625" customWidth="1"/>
    <col min="3065" max="3065" width="23.5703125" customWidth="1"/>
    <col min="3066" max="3066" width="26" customWidth="1"/>
    <col min="3315" max="3315" width="25.85546875" customWidth="1"/>
    <col min="3316" max="3316" width="11.85546875" customWidth="1"/>
    <col min="3317" max="3317" width="32.42578125" customWidth="1"/>
    <col min="3318" max="3318" width="13.5703125" customWidth="1"/>
    <col min="3319" max="3319" width="12.7109375" customWidth="1"/>
    <col min="3320" max="3320" width="7.28515625" customWidth="1"/>
    <col min="3321" max="3321" width="23.5703125" customWidth="1"/>
    <col min="3322" max="3322" width="26" customWidth="1"/>
    <col min="3571" max="3571" width="25.85546875" customWidth="1"/>
    <col min="3572" max="3572" width="11.85546875" customWidth="1"/>
    <col min="3573" max="3573" width="32.42578125" customWidth="1"/>
    <col min="3574" max="3574" width="13.5703125" customWidth="1"/>
    <col min="3575" max="3575" width="12.7109375" customWidth="1"/>
    <col min="3576" max="3576" width="7.28515625" customWidth="1"/>
    <col min="3577" max="3577" width="23.5703125" customWidth="1"/>
    <col min="3578" max="3578" width="26" customWidth="1"/>
    <col min="3827" max="3827" width="25.85546875" customWidth="1"/>
    <col min="3828" max="3828" width="11.85546875" customWidth="1"/>
    <col min="3829" max="3829" width="32.42578125" customWidth="1"/>
    <col min="3830" max="3830" width="13.5703125" customWidth="1"/>
    <col min="3831" max="3831" width="12.7109375" customWidth="1"/>
    <col min="3832" max="3832" width="7.28515625" customWidth="1"/>
    <col min="3833" max="3833" width="23.5703125" customWidth="1"/>
    <col min="3834" max="3834" width="26" customWidth="1"/>
    <col min="4083" max="4083" width="25.85546875" customWidth="1"/>
    <col min="4084" max="4084" width="11.85546875" customWidth="1"/>
    <col min="4085" max="4085" width="32.42578125" customWidth="1"/>
    <col min="4086" max="4086" width="13.5703125" customWidth="1"/>
    <col min="4087" max="4087" width="12.7109375" customWidth="1"/>
    <col min="4088" max="4088" width="7.28515625" customWidth="1"/>
    <col min="4089" max="4089" width="23.5703125" customWidth="1"/>
    <col min="4090" max="4090" width="26" customWidth="1"/>
    <col min="4339" max="4339" width="25.85546875" customWidth="1"/>
    <col min="4340" max="4340" width="11.85546875" customWidth="1"/>
    <col min="4341" max="4341" width="32.42578125" customWidth="1"/>
    <col min="4342" max="4342" width="13.5703125" customWidth="1"/>
    <col min="4343" max="4343" width="12.7109375" customWidth="1"/>
    <col min="4344" max="4344" width="7.28515625" customWidth="1"/>
    <col min="4345" max="4345" width="23.5703125" customWidth="1"/>
    <col min="4346" max="4346" width="26" customWidth="1"/>
    <col min="4595" max="4595" width="25.85546875" customWidth="1"/>
    <col min="4596" max="4596" width="11.85546875" customWidth="1"/>
    <col min="4597" max="4597" width="32.42578125" customWidth="1"/>
    <col min="4598" max="4598" width="13.5703125" customWidth="1"/>
    <col min="4599" max="4599" width="12.7109375" customWidth="1"/>
    <col min="4600" max="4600" width="7.28515625" customWidth="1"/>
    <col min="4601" max="4601" width="23.5703125" customWidth="1"/>
    <col min="4602" max="4602" width="26" customWidth="1"/>
    <col min="4851" max="4851" width="25.85546875" customWidth="1"/>
    <col min="4852" max="4852" width="11.85546875" customWidth="1"/>
    <col min="4853" max="4853" width="32.42578125" customWidth="1"/>
    <col min="4854" max="4854" width="13.5703125" customWidth="1"/>
    <col min="4855" max="4855" width="12.7109375" customWidth="1"/>
    <col min="4856" max="4856" width="7.28515625" customWidth="1"/>
    <col min="4857" max="4857" width="23.5703125" customWidth="1"/>
    <col min="4858" max="4858" width="26" customWidth="1"/>
    <col min="5107" max="5107" width="25.85546875" customWidth="1"/>
    <col min="5108" max="5108" width="11.85546875" customWidth="1"/>
    <col min="5109" max="5109" width="32.42578125" customWidth="1"/>
    <col min="5110" max="5110" width="13.5703125" customWidth="1"/>
    <col min="5111" max="5111" width="12.7109375" customWidth="1"/>
    <col min="5112" max="5112" width="7.28515625" customWidth="1"/>
    <col min="5113" max="5113" width="23.5703125" customWidth="1"/>
    <col min="5114" max="5114" width="26" customWidth="1"/>
    <col min="5363" max="5363" width="25.85546875" customWidth="1"/>
    <col min="5364" max="5364" width="11.85546875" customWidth="1"/>
    <col min="5365" max="5365" width="32.42578125" customWidth="1"/>
    <col min="5366" max="5366" width="13.5703125" customWidth="1"/>
    <col min="5367" max="5367" width="12.7109375" customWidth="1"/>
    <col min="5368" max="5368" width="7.28515625" customWidth="1"/>
    <col min="5369" max="5369" width="23.5703125" customWidth="1"/>
    <col min="5370" max="5370" width="26" customWidth="1"/>
    <col min="5619" max="5619" width="25.85546875" customWidth="1"/>
    <col min="5620" max="5620" width="11.85546875" customWidth="1"/>
    <col min="5621" max="5621" width="32.42578125" customWidth="1"/>
    <col min="5622" max="5622" width="13.5703125" customWidth="1"/>
    <col min="5623" max="5623" width="12.7109375" customWidth="1"/>
    <col min="5624" max="5624" width="7.28515625" customWidth="1"/>
    <col min="5625" max="5625" width="23.5703125" customWidth="1"/>
    <col min="5626" max="5626" width="26" customWidth="1"/>
    <col min="5875" max="5875" width="25.85546875" customWidth="1"/>
    <col min="5876" max="5876" width="11.85546875" customWidth="1"/>
    <col min="5877" max="5877" width="32.42578125" customWidth="1"/>
    <col min="5878" max="5878" width="13.5703125" customWidth="1"/>
    <col min="5879" max="5879" width="12.7109375" customWidth="1"/>
    <col min="5880" max="5880" width="7.28515625" customWidth="1"/>
    <col min="5881" max="5881" width="23.5703125" customWidth="1"/>
    <col min="5882" max="5882" width="26" customWidth="1"/>
    <col min="6131" max="6131" width="25.85546875" customWidth="1"/>
    <col min="6132" max="6132" width="11.85546875" customWidth="1"/>
    <col min="6133" max="6133" width="32.42578125" customWidth="1"/>
    <col min="6134" max="6134" width="13.5703125" customWidth="1"/>
    <col min="6135" max="6135" width="12.7109375" customWidth="1"/>
    <col min="6136" max="6136" width="7.28515625" customWidth="1"/>
    <col min="6137" max="6137" width="23.5703125" customWidth="1"/>
    <col min="6138" max="6138" width="26" customWidth="1"/>
    <col min="6387" max="6387" width="25.85546875" customWidth="1"/>
    <col min="6388" max="6388" width="11.85546875" customWidth="1"/>
    <col min="6389" max="6389" width="32.42578125" customWidth="1"/>
    <col min="6390" max="6390" width="13.5703125" customWidth="1"/>
    <col min="6391" max="6391" width="12.7109375" customWidth="1"/>
    <col min="6392" max="6392" width="7.28515625" customWidth="1"/>
    <col min="6393" max="6393" width="23.5703125" customWidth="1"/>
    <col min="6394" max="6394" width="26" customWidth="1"/>
    <col min="6643" max="6643" width="25.85546875" customWidth="1"/>
    <col min="6644" max="6644" width="11.85546875" customWidth="1"/>
    <col min="6645" max="6645" width="32.42578125" customWidth="1"/>
    <col min="6646" max="6646" width="13.5703125" customWidth="1"/>
    <col min="6647" max="6647" width="12.7109375" customWidth="1"/>
    <col min="6648" max="6648" width="7.28515625" customWidth="1"/>
    <col min="6649" max="6649" width="23.5703125" customWidth="1"/>
    <col min="6650" max="6650" width="26" customWidth="1"/>
    <col min="6899" max="6899" width="25.85546875" customWidth="1"/>
    <col min="6900" max="6900" width="11.85546875" customWidth="1"/>
    <col min="6901" max="6901" width="32.42578125" customWidth="1"/>
    <col min="6902" max="6902" width="13.5703125" customWidth="1"/>
    <col min="6903" max="6903" width="12.7109375" customWidth="1"/>
    <col min="6904" max="6904" width="7.28515625" customWidth="1"/>
    <col min="6905" max="6905" width="23.5703125" customWidth="1"/>
    <col min="6906" max="6906" width="26" customWidth="1"/>
    <col min="7155" max="7155" width="25.85546875" customWidth="1"/>
    <col min="7156" max="7156" width="11.85546875" customWidth="1"/>
    <col min="7157" max="7157" width="32.42578125" customWidth="1"/>
    <col min="7158" max="7158" width="13.5703125" customWidth="1"/>
    <col min="7159" max="7159" width="12.7109375" customWidth="1"/>
    <col min="7160" max="7160" width="7.28515625" customWidth="1"/>
    <col min="7161" max="7161" width="23.5703125" customWidth="1"/>
    <col min="7162" max="7162" width="26" customWidth="1"/>
    <col min="7411" max="7411" width="25.85546875" customWidth="1"/>
    <col min="7412" max="7412" width="11.85546875" customWidth="1"/>
    <col min="7413" max="7413" width="32.42578125" customWidth="1"/>
    <col min="7414" max="7414" width="13.5703125" customWidth="1"/>
    <col min="7415" max="7415" width="12.7109375" customWidth="1"/>
    <col min="7416" max="7416" width="7.28515625" customWidth="1"/>
    <col min="7417" max="7417" width="23.5703125" customWidth="1"/>
    <col min="7418" max="7418" width="26" customWidth="1"/>
    <col min="7667" max="7667" width="25.85546875" customWidth="1"/>
    <col min="7668" max="7668" width="11.85546875" customWidth="1"/>
    <col min="7669" max="7669" width="32.42578125" customWidth="1"/>
    <col min="7670" max="7670" width="13.5703125" customWidth="1"/>
    <col min="7671" max="7671" width="12.7109375" customWidth="1"/>
    <col min="7672" max="7672" width="7.28515625" customWidth="1"/>
    <col min="7673" max="7673" width="23.5703125" customWidth="1"/>
    <col min="7674" max="7674" width="26" customWidth="1"/>
    <col min="7923" max="7923" width="25.85546875" customWidth="1"/>
    <col min="7924" max="7924" width="11.85546875" customWidth="1"/>
    <col min="7925" max="7925" width="32.42578125" customWidth="1"/>
    <col min="7926" max="7926" width="13.5703125" customWidth="1"/>
    <col min="7927" max="7927" width="12.7109375" customWidth="1"/>
    <col min="7928" max="7928" width="7.28515625" customWidth="1"/>
    <col min="7929" max="7929" width="23.5703125" customWidth="1"/>
    <col min="7930" max="7930" width="26" customWidth="1"/>
    <col min="8179" max="8179" width="25.85546875" customWidth="1"/>
    <col min="8180" max="8180" width="11.85546875" customWidth="1"/>
    <col min="8181" max="8181" width="32.42578125" customWidth="1"/>
    <col min="8182" max="8182" width="13.5703125" customWidth="1"/>
    <col min="8183" max="8183" width="12.7109375" customWidth="1"/>
    <col min="8184" max="8184" width="7.28515625" customWidth="1"/>
    <col min="8185" max="8185" width="23.5703125" customWidth="1"/>
    <col min="8186" max="8186" width="26" customWidth="1"/>
    <col min="8435" max="8435" width="25.85546875" customWidth="1"/>
    <col min="8436" max="8436" width="11.85546875" customWidth="1"/>
    <col min="8437" max="8437" width="32.42578125" customWidth="1"/>
    <col min="8438" max="8438" width="13.5703125" customWidth="1"/>
    <col min="8439" max="8439" width="12.7109375" customWidth="1"/>
    <col min="8440" max="8440" width="7.28515625" customWidth="1"/>
    <col min="8441" max="8441" width="23.5703125" customWidth="1"/>
    <col min="8442" max="8442" width="26" customWidth="1"/>
    <col min="8691" max="8691" width="25.85546875" customWidth="1"/>
    <col min="8692" max="8692" width="11.85546875" customWidth="1"/>
    <col min="8693" max="8693" width="32.42578125" customWidth="1"/>
    <col min="8694" max="8694" width="13.5703125" customWidth="1"/>
    <col min="8695" max="8695" width="12.7109375" customWidth="1"/>
    <col min="8696" max="8696" width="7.28515625" customWidth="1"/>
    <col min="8697" max="8697" width="23.5703125" customWidth="1"/>
    <col min="8698" max="8698" width="26" customWidth="1"/>
    <col min="8947" max="8947" width="25.85546875" customWidth="1"/>
    <col min="8948" max="8948" width="11.85546875" customWidth="1"/>
    <col min="8949" max="8949" width="32.42578125" customWidth="1"/>
    <col min="8950" max="8950" width="13.5703125" customWidth="1"/>
    <col min="8951" max="8951" width="12.7109375" customWidth="1"/>
    <col min="8952" max="8952" width="7.28515625" customWidth="1"/>
    <col min="8953" max="8953" width="23.5703125" customWidth="1"/>
    <col min="8954" max="8954" width="26" customWidth="1"/>
    <col min="9203" max="9203" width="25.85546875" customWidth="1"/>
    <col min="9204" max="9204" width="11.85546875" customWidth="1"/>
    <col min="9205" max="9205" width="32.42578125" customWidth="1"/>
    <col min="9206" max="9206" width="13.5703125" customWidth="1"/>
    <col min="9207" max="9207" width="12.7109375" customWidth="1"/>
    <col min="9208" max="9208" width="7.28515625" customWidth="1"/>
    <col min="9209" max="9209" width="23.5703125" customWidth="1"/>
    <col min="9210" max="9210" width="26" customWidth="1"/>
    <col min="9459" max="9459" width="25.85546875" customWidth="1"/>
    <col min="9460" max="9460" width="11.85546875" customWidth="1"/>
    <col min="9461" max="9461" width="32.42578125" customWidth="1"/>
    <col min="9462" max="9462" width="13.5703125" customWidth="1"/>
    <col min="9463" max="9463" width="12.7109375" customWidth="1"/>
    <col min="9464" max="9464" width="7.28515625" customWidth="1"/>
    <col min="9465" max="9465" width="23.5703125" customWidth="1"/>
    <col min="9466" max="9466" width="26" customWidth="1"/>
    <col min="9715" max="9715" width="25.85546875" customWidth="1"/>
    <col min="9716" max="9716" width="11.85546875" customWidth="1"/>
    <col min="9717" max="9717" width="32.42578125" customWidth="1"/>
    <col min="9718" max="9718" width="13.5703125" customWidth="1"/>
    <col min="9719" max="9719" width="12.7109375" customWidth="1"/>
    <col min="9720" max="9720" width="7.28515625" customWidth="1"/>
    <col min="9721" max="9721" width="23.5703125" customWidth="1"/>
    <col min="9722" max="9722" width="26" customWidth="1"/>
    <col min="9971" max="9971" width="25.85546875" customWidth="1"/>
    <col min="9972" max="9972" width="11.85546875" customWidth="1"/>
    <col min="9973" max="9973" width="32.42578125" customWidth="1"/>
    <col min="9974" max="9974" width="13.5703125" customWidth="1"/>
    <col min="9975" max="9975" width="12.7109375" customWidth="1"/>
    <col min="9976" max="9976" width="7.28515625" customWidth="1"/>
    <col min="9977" max="9977" width="23.5703125" customWidth="1"/>
    <col min="9978" max="9978" width="26" customWidth="1"/>
    <col min="10227" max="10227" width="25.85546875" customWidth="1"/>
    <col min="10228" max="10228" width="11.85546875" customWidth="1"/>
    <col min="10229" max="10229" width="32.42578125" customWidth="1"/>
    <col min="10230" max="10230" width="13.5703125" customWidth="1"/>
    <col min="10231" max="10231" width="12.7109375" customWidth="1"/>
    <col min="10232" max="10232" width="7.28515625" customWidth="1"/>
    <col min="10233" max="10233" width="23.5703125" customWidth="1"/>
    <col min="10234" max="10234" width="26" customWidth="1"/>
    <col min="10483" max="10483" width="25.85546875" customWidth="1"/>
    <col min="10484" max="10484" width="11.85546875" customWidth="1"/>
    <col min="10485" max="10485" width="32.42578125" customWidth="1"/>
    <col min="10486" max="10486" width="13.5703125" customWidth="1"/>
    <col min="10487" max="10487" width="12.7109375" customWidth="1"/>
    <col min="10488" max="10488" width="7.28515625" customWidth="1"/>
    <col min="10489" max="10489" width="23.5703125" customWidth="1"/>
    <col min="10490" max="10490" width="26" customWidth="1"/>
    <col min="10739" max="10739" width="25.85546875" customWidth="1"/>
    <col min="10740" max="10740" width="11.85546875" customWidth="1"/>
    <col min="10741" max="10741" width="32.42578125" customWidth="1"/>
    <col min="10742" max="10742" width="13.5703125" customWidth="1"/>
    <col min="10743" max="10743" width="12.7109375" customWidth="1"/>
    <col min="10744" max="10744" width="7.28515625" customWidth="1"/>
    <col min="10745" max="10745" width="23.5703125" customWidth="1"/>
    <col min="10746" max="10746" width="26" customWidth="1"/>
    <col min="10995" max="10995" width="25.85546875" customWidth="1"/>
    <col min="10996" max="10996" width="11.85546875" customWidth="1"/>
    <col min="10997" max="10997" width="32.42578125" customWidth="1"/>
    <col min="10998" max="10998" width="13.5703125" customWidth="1"/>
    <col min="10999" max="10999" width="12.7109375" customWidth="1"/>
    <col min="11000" max="11000" width="7.28515625" customWidth="1"/>
    <col min="11001" max="11001" width="23.5703125" customWidth="1"/>
    <col min="11002" max="11002" width="26" customWidth="1"/>
    <col min="11251" max="11251" width="25.85546875" customWidth="1"/>
    <col min="11252" max="11252" width="11.85546875" customWidth="1"/>
    <col min="11253" max="11253" width="32.42578125" customWidth="1"/>
    <col min="11254" max="11254" width="13.5703125" customWidth="1"/>
    <col min="11255" max="11255" width="12.7109375" customWidth="1"/>
    <col min="11256" max="11256" width="7.28515625" customWidth="1"/>
    <col min="11257" max="11257" width="23.5703125" customWidth="1"/>
    <col min="11258" max="11258" width="26" customWidth="1"/>
    <col min="11507" max="11507" width="25.85546875" customWidth="1"/>
    <col min="11508" max="11508" width="11.85546875" customWidth="1"/>
    <col min="11509" max="11509" width="32.42578125" customWidth="1"/>
    <col min="11510" max="11510" width="13.5703125" customWidth="1"/>
    <col min="11511" max="11511" width="12.7109375" customWidth="1"/>
    <col min="11512" max="11512" width="7.28515625" customWidth="1"/>
    <col min="11513" max="11513" width="23.5703125" customWidth="1"/>
    <col min="11514" max="11514" width="26" customWidth="1"/>
    <col min="11763" max="11763" width="25.85546875" customWidth="1"/>
    <col min="11764" max="11764" width="11.85546875" customWidth="1"/>
    <col min="11765" max="11765" width="32.42578125" customWidth="1"/>
    <col min="11766" max="11766" width="13.5703125" customWidth="1"/>
    <col min="11767" max="11767" width="12.7109375" customWidth="1"/>
    <col min="11768" max="11768" width="7.28515625" customWidth="1"/>
    <col min="11769" max="11769" width="23.5703125" customWidth="1"/>
    <col min="11770" max="11770" width="26" customWidth="1"/>
    <col min="12019" max="12019" width="25.85546875" customWidth="1"/>
    <col min="12020" max="12020" width="11.85546875" customWidth="1"/>
    <col min="12021" max="12021" width="32.42578125" customWidth="1"/>
    <col min="12022" max="12022" width="13.5703125" customWidth="1"/>
    <col min="12023" max="12023" width="12.7109375" customWidth="1"/>
    <col min="12024" max="12024" width="7.28515625" customWidth="1"/>
    <col min="12025" max="12025" width="23.5703125" customWidth="1"/>
    <col min="12026" max="12026" width="26" customWidth="1"/>
    <col min="12275" max="12275" width="25.85546875" customWidth="1"/>
    <col min="12276" max="12276" width="11.85546875" customWidth="1"/>
    <col min="12277" max="12277" width="32.42578125" customWidth="1"/>
    <col min="12278" max="12278" width="13.5703125" customWidth="1"/>
    <col min="12279" max="12279" width="12.7109375" customWidth="1"/>
    <col min="12280" max="12280" width="7.28515625" customWidth="1"/>
    <col min="12281" max="12281" width="23.5703125" customWidth="1"/>
    <col min="12282" max="12282" width="26" customWidth="1"/>
    <col min="12531" max="12531" width="25.85546875" customWidth="1"/>
    <col min="12532" max="12532" width="11.85546875" customWidth="1"/>
    <col min="12533" max="12533" width="32.42578125" customWidth="1"/>
    <col min="12534" max="12534" width="13.5703125" customWidth="1"/>
    <col min="12535" max="12535" width="12.7109375" customWidth="1"/>
    <col min="12536" max="12536" width="7.28515625" customWidth="1"/>
    <col min="12537" max="12537" width="23.5703125" customWidth="1"/>
    <col min="12538" max="12538" width="26" customWidth="1"/>
    <col min="12787" max="12787" width="25.85546875" customWidth="1"/>
    <col min="12788" max="12788" width="11.85546875" customWidth="1"/>
    <col min="12789" max="12789" width="32.42578125" customWidth="1"/>
    <col min="12790" max="12790" width="13.5703125" customWidth="1"/>
    <col min="12791" max="12791" width="12.7109375" customWidth="1"/>
    <col min="12792" max="12792" width="7.28515625" customWidth="1"/>
    <col min="12793" max="12793" width="23.5703125" customWidth="1"/>
    <col min="12794" max="12794" width="26" customWidth="1"/>
    <col min="13043" max="13043" width="25.85546875" customWidth="1"/>
    <col min="13044" max="13044" width="11.85546875" customWidth="1"/>
    <col min="13045" max="13045" width="32.42578125" customWidth="1"/>
    <col min="13046" max="13046" width="13.5703125" customWidth="1"/>
    <col min="13047" max="13047" width="12.7109375" customWidth="1"/>
    <col min="13048" max="13048" width="7.28515625" customWidth="1"/>
    <col min="13049" max="13049" width="23.5703125" customWidth="1"/>
    <col min="13050" max="13050" width="26" customWidth="1"/>
    <col min="13299" max="13299" width="25.85546875" customWidth="1"/>
    <col min="13300" max="13300" width="11.85546875" customWidth="1"/>
    <col min="13301" max="13301" width="32.42578125" customWidth="1"/>
    <col min="13302" max="13302" width="13.5703125" customWidth="1"/>
    <col min="13303" max="13303" width="12.7109375" customWidth="1"/>
    <col min="13304" max="13304" width="7.28515625" customWidth="1"/>
    <col min="13305" max="13305" width="23.5703125" customWidth="1"/>
    <col min="13306" max="13306" width="26" customWidth="1"/>
    <col min="13555" max="13555" width="25.85546875" customWidth="1"/>
    <col min="13556" max="13556" width="11.85546875" customWidth="1"/>
    <col min="13557" max="13557" width="32.42578125" customWidth="1"/>
    <col min="13558" max="13558" width="13.5703125" customWidth="1"/>
    <col min="13559" max="13559" width="12.7109375" customWidth="1"/>
    <col min="13560" max="13560" width="7.28515625" customWidth="1"/>
    <col min="13561" max="13561" width="23.5703125" customWidth="1"/>
    <col min="13562" max="13562" width="26" customWidth="1"/>
    <col min="13811" max="13811" width="25.85546875" customWidth="1"/>
    <col min="13812" max="13812" width="11.85546875" customWidth="1"/>
    <col min="13813" max="13813" width="32.42578125" customWidth="1"/>
    <col min="13814" max="13814" width="13.5703125" customWidth="1"/>
    <col min="13815" max="13815" width="12.7109375" customWidth="1"/>
    <col min="13816" max="13816" width="7.28515625" customWidth="1"/>
    <col min="13817" max="13817" width="23.5703125" customWidth="1"/>
    <col min="13818" max="13818" width="26" customWidth="1"/>
    <col min="14067" max="14067" width="25.85546875" customWidth="1"/>
    <col min="14068" max="14068" width="11.85546875" customWidth="1"/>
    <col min="14069" max="14069" width="32.42578125" customWidth="1"/>
    <col min="14070" max="14070" width="13.5703125" customWidth="1"/>
    <col min="14071" max="14071" width="12.7109375" customWidth="1"/>
    <col min="14072" max="14072" width="7.28515625" customWidth="1"/>
    <col min="14073" max="14073" width="23.5703125" customWidth="1"/>
    <col min="14074" max="14074" width="26" customWidth="1"/>
    <col min="14323" max="14323" width="25.85546875" customWidth="1"/>
    <col min="14324" max="14324" width="11.85546875" customWidth="1"/>
    <col min="14325" max="14325" width="32.42578125" customWidth="1"/>
    <col min="14326" max="14326" width="13.5703125" customWidth="1"/>
    <col min="14327" max="14327" width="12.7109375" customWidth="1"/>
    <col min="14328" max="14328" width="7.28515625" customWidth="1"/>
    <col min="14329" max="14329" width="23.5703125" customWidth="1"/>
    <col min="14330" max="14330" width="26" customWidth="1"/>
    <col min="14579" max="14579" width="25.85546875" customWidth="1"/>
    <col min="14580" max="14580" width="11.85546875" customWidth="1"/>
    <col min="14581" max="14581" width="32.42578125" customWidth="1"/>
    <col min="14582" max="14582" width="13.5703125" customWidth="1"/>
    <col min="14583" max="14583" width="12.7109375" customWidth="1"/>
    <col min="14584" max="14584" width="7.28515625" customWidth="1"/>
    <col min="14585" max="14585" width="23.5703125" customWidth="1"/>
    <col min="14586" max="14586" width="26" customWidth="1"/>
    <col min="14835" max="14835" width="25.85546875" customWidth="1"/>
    <col min="14836" max="14836" width="11.85546875" customWidth="1"/>
    <col min="14837" max="14837" width="32.42578125" customWidth="1"/>
    <col min="14838" max="14838" width="13.5703125" customWidth="1"/>
    <col min="14839" max="14839" width="12.7109375" customWidth="1"/>
    <col min="14840" max="14840" width="7.28515625" customWidth="1"/>
    <col min="14841" max="14841" width="23.5703125" customWidth="1"/>
    <col min="14842" max="14842" width="26" customWidth="1"/>
    <col min="15091" max="15091" width="25.85546875" customWidth="1"/>
    <col min="15092" max="15092" width="11.85546875" customWidth="1"/>
    <col min="15093" max="15093" width="32.42578125" customWidth="1"/>
    <col min="15094" max="15094" width="13.5703125" customWidth="1"/>
    <col min="15095" max="15095" width="12.7109375" customWidth="1"/>
    <col min="15096" max="15096" width="7.28515625" customWidth="1"/>
    <col min="15097" max="15097" width="23.5703125" customWidth="1"/>
    <col min="15098" max="15098" width="26" customWidth="1"/>
    <col min="15347" max="15347" width="25.85546875" customWidth="1"/>
    <col min="15348" max="15348" width="11.85546875" customWidth="1"/>
    <col min="15349" max="15349" width="32.42578125" customWidth="1"/>
    <col min="15350" max="15350" width="13.5703125" customWidth="1"/>
    <col min="15351" max="15351" width="12.7109375" customWidth="1"/>
    <col min="15352" max="15352" width="7.28515625" customWidth="1"/>
    <col min="15353" max="15353" width="23.5703125" customWidth="1"/>
    <col min="15354" max="15354" width="26" customWidth="1"/>
    <col min="15603" max="15603" width="25.85546875" customWidth="1"/>
    <col min="15604" max="15604" width="11.85546875" customWidth="1"/>
    <col min="15605" max="15605" width="32.42578125" customWidth="1"/>
    <col min="15606" max="15606" width="13.5703125" customWidth="1"/>
    <col min="15607" max="15607" width="12.7109375" customWidth="1"/>
    <col min="15608" max="15608" width="7.28515625" customWidth="1"/>
    <col min="15609" max="15609" width="23.5703125" customWidth="1"/>
    <col min="15610" max="15610" width="26" customWidth="1"/>
    <col min="15859" max="15859" width="25.85546875" customWidth="1"/>
    <col min="15860" max="15860" width="11.85546875" customWidth="1"/>
    <col min="15861" max="15861" width="32.42578125" customWidth="1"/>
    <col min="15862" max="15862" width="13.5703125" customWidth="1"/>
    <col min="15863" max="15863" width="12.7109375" customWidth="1"/>
    <col min="15864" max="15864" width="7.28515625" customWidth="1"/>
    <col min="15865" max="15865" width="23.5703125" customWidth="1"/>
    <col min="15866" max="15866" width="26" customWidth="1"/>
    <col min="16115" max="16115" width="25.85546875" customWidth="1"/>
    <col min="16116" max="16116" width="11.85546875" customWidth="1"/>
    <col min="16117" max="16117" width="32.42578125" customWidth="1"/>
    <col min="16118" max="16118" width="13.5703125" customWidth="1"/>
    <col min="16119" max="16119" width="12.7109375" customWidth="1"/>
    <col min="16120" max="16120" width="7.28515625" customWidth="1"/>
    <col min="16121" max="16121" width="23.5703125" customWidth="1"/>
    <col min="16122" max="16122" width="26" customWidth="1"/>
  </cols>
  <sheetData>
    <row r="1" spans="1:7" ht="27" customHeight="1" x14ac:dyDescent="0.25">
      <c r="A1" s="25"/>
      <c r="B1" s="22" t="s">
        <v>67</v>
      </c>
      <c r="C1" s="22" t="s">
        <v>68</v>
      </c>
      <c r="D1" s="22"/>
      <c r="E1" s="46" t="s">
        <v>69</v>
      </c>
      <c r="F1" s="27" t="s">
        <v>70</v>
      </c>
      <c r="G1" s="28"/>
    </row>
    <row r="2" spans="1:7" ht="27.95" customHeight="1" x14ac:dyDescent="0.25">
      <c r="A2" s="51" t="s">
        <v>78</v>
      </c>
      <c r="B2" s="52">
        <v>69</v>
      </c>
      <c r="C2" s="53" t="s">
        <v>166</v>
      </c>
      <c r="D2" s="54" t="s">
        <v>165</v>
      </c>
      <c r="E2" s="55">
        <v>21705.63</v>
      </c>
      <c r="F2" s="52">
        <v>7548890</v>
      </c>
      <c r="G2" s="56" t="s">
        <v>85</v>
      </c>
    </row>
    <row r="3" spans="1:7" ht="27.95" customHeight="1" x14ac:dyDescent="0.25">
      <c r="A3" s="51" t="s">
        <v>78</v>
      </c>
      <c r="B3" s="52" t="s">
        <v>71</v>
      </c>
      <c r="C3" s="57" t="s">
        <v>127</v>
      </c>
      <c r="D3" s="54" t="s">
        <v>63</v>
      </c>
      <c r="E3" s="55">
        <v>346.92</v>
      </c>
      <c r="F3" s="52" t="s">
        <v>192</v>
      </c>
      <c r="G3" s="56" t="s">
        <v>85</v>
      </c>
    </row>
    <row r="4" spans="1:7" ht="27.95" customHeight="1" x14ac:dyDescent="0.25">
      <c r="A4" s="51" t="s">
        <v>78</v>
      </c>
      <c r="B4" s="52" t="s">
        <v>71</v>
      </c>
      <c r="C4" s="57" t="s">
        <v>127</v>
      </c>
      <c r="D4" s="54" t="s">
        <v>63</v>
      </c>
      <c r="E4" s="55">
        <v>1075.45</v>
      </c>
      <c r="F4" s="52" t="s">
        <v>192</v>
      </c>
      <c r="G4" s="56" t="s">
        <v>85</v>
      </c>
    </row>
    <row r="5" spans="1:7" ht="27.95" customHeight="1" x14ac:dyDescent="0.25">
      <c r="A5" s="51" t="s">
        <v>79</v>
      </c>
      <c r="B5" s="52">
        <v>5954</v>
      </c>
      <c r="C5" s="57" t="s">
        <v>80</v>
      </c>
      <c r="D5" s="58" t="s">
        <v>105</v>
      </c>
      <c r="E5" s="55">
        <v>11817.59</v>
      </c>
      <c r="F5" s="52">
        <v>7548942</v>
      </c>
      <c r="G5" s="56" t="s">
        <v>85</v>
      </c>
    </row>
    <row r="6" spans="1:7" ht="27.95" customHeight="1" x14ac:dyDescent="0.25">
      <c r="A6" s="51" t="s">
        <v>79</v>
      </c>
      <c r="B6" s="52" t="s">
        <v>71</v>
      </c>
      <c r="C6" s="57" t="s">
        <v>127</v>
      </c>
      <c r="D6" s="54" t="s">
        <v>63</v>
      </c>
      <c r="E6" s="55">
        <v>188.88</v>
      </c>
      <c r="F6" s="52" t="s">
        <v>192</v>
      </c>
      <c r="G6" s="56" t="s">
        <v>85</v>
      </c>
    </row>
    <row r="7" spans="1:7" ht="27.95" customHeight="1" x14ac:dyDescent="0.25">
      <c r="A7" s="51" t="s">
        <v>79</v>
      </c>
      <c r="B7" s="52" t="s">
        <v>71</v>
      </c>
      <c r="C7" s="57" t="s">
        <v>127</v>
      </c>
      <c r="D7" s="54" t="s">
        <v>63</v>
      </c>
      <c r="E7" s="55">
        <v>585.53</v>
      </c>
      <c r="F7" s="52" t="s">
        <v>192</v>
      </c>
      <c r="G7" s="56" t="s">
        <v>85</v>
      </c>
    </row>
    <row r="8" spans="1:7" ht="27.95" customHeight="1" x14ac:dyDescent="0.25">
      <c r="A8" s="59" t="s">
        <v>82</v>
      </c>
      <c r="B8" s="52">
        <v>98</v>
      </c>
      <c r="C8" s="57" t="s">
        <v>265</v>
      </c>
      <c r="D8" s="58" t="s">
        <v>266</v>
      </c>
      <c r="E8" s="60">
        <v>11772</v>
      </c>
      <c r="F8" s="52">
        <v>7632721</v>
      </c>
      <c r="G8" s="56" t="s">
        <v>85</v>
      </c>
    </row>
    <row r="9" spans="1:7" ht="27.95" customHeight="1" x14ac:dyDescent="0.25">
      <c r="A9" s="59" t="s">
        <v>99</v>
      </c>
      <c r="B9" s="52">
        <v>2096</v>
      </c>
      <c r="C9" s="57" t="s">
        <v>173</v>
      </c>
      <c r="D9" s="58" t="s">
        <v>174</v>
      </c>
      <c r="E9" s="60">
        <v>8245</v>
      </c>
      <c r="F9" s="52">
        <v>7548947</v>
      </c>
      <c r="G9" s="56" t="s">
        <v>85</v>
      </c>
    </row>
    <row r="10" spans="1:7" ht="27.95" customHeight="1" x14ac:dyDescent="0.25">
      <c r="A10" s="59" t="s">
        <v>90</v>
      </c>
      <c r="B10" s="52">
        <v>87</v>
      </c>
      <c r="C10" s="57" t="s">
        <v>155</v>
      </c>
      <c r="D10" s="58" t="s">
        <v>156</v>
      </c>
      <c r="E10" s="60">
        <v>14456.65</v>
      </c>
      <c r="F10" s="52">
        <v>75488940</v>
      </c>
      <c r="G10" s="56" t="s">
        <v>85</v>
      </c>
    </row>
    <row r="11" spans="1:7" ht="27.95" customHeight="1" x14ac:dyDescent="0.25">
      <c r="A11" s="59" t="s">
        <v>90</v>
      </c>
      <c r="B11" s="52" t="s">
        <v>71</v>
      </c>
      <c r="C11" s="57" t="s">
        <v>127</v>
      </c>
      <c r="D11" s="54" t="s">
        <v>63</v>
      </c>
      <c r="E11" s="60">
        <v>231.06</v>
      </c>
      <c r="F11" s="52" t="s">
        <v>192</v>
      </c>
      <c r="G11" s="56" t="s">
        <v>85</v>
      </c>
    </row>
    <row r="12" spans="1:7" ht="27.95" customHeight="1" x14ac:dyDescent="0.25">
      <c r="A12" s="59" t="s">
        <v>90</v>
      </c>
      <c r="B12" s="52" t="s">
        <v>71</v>
      </c>
      <c r="C12" s="57" t="s">
        <v>127</v>
      </c>
      <c r="D12" s="54" t="s">
        <v>63</v>
      </c>
      <c r="E12" s="60">
        <v>716.29</v>
      </c>
      <c r="F12" s="52" t="s">
        <v>192</v>
      </c>
      <c r="G12" s="56" t="s">
        <v>85</v>
      </c>
    </row>
    <row r="13" spans="1:7" ht="27.95" customHeight="1" x14ac:dyDescent="0.25">
      <c r="A13" s="59" t="s">
        <v>114</v>
      </c>
      <c r="B13" s="52">
        <v>180</v>
      </c>
      <c r="C13" s="57" t="s">
        <v>116</v>
      </c>
      <c r="D13" s="58" t="s">
        <v>115</v>
      </c>
      <c r="E13" s="60">
        <v>2782.5</v>
      </c>
      <c r="F13" s="52">
        <v>7548945</v>
      </c>
      <c r="G13" s="56" t="s">
        <v>85</v>
      </c>
    </row>
    <row r="14" spans="1:7" ht="27.95" customHeight="1" x14ac:dyDescent="0.25">
      <c r="A14" s="59" t="s">
        <v>148</v>
      </c>
      <c r="B14" s="52">
        <v>17887</v>
      </c>
      <c r="C14" s="57" t="s">
        <v>118</v>
      </c>
      <c r="D14" s="54" t="s">
        <v>119</v>
      </c>
      <c r="E14" s="60">
        <v>3194.65</v>
      </c>
      <c r="F14" s="52">
        <v>7548965</v>
      </c>
      <c r="G14" s="56" t="s">
        <v>85</v>
      </c>
    </row>
    <row r="15" spans="1:7" ht="27.95" customHeight="1" x14ac:dyDescent="0.25">
      <c r="A15" s="59" t="s">
        <v>148</v>
      </c>
      <c r="B15" s="52" t="s">
        <v>71</v>
      </c>
      <c r="C15" s="57" t="s">
        <v>127</v>
      </c>
      <c r="D15" s="54" t="s">
        <v>63</v>
      </c>
      <c r="E15" s="60">
        <v>51.06</v>
      </c>
      <c r="F15" s="52" t="s">
        <v>192</v>
      </c>
      <c r="G15" s="56" t="s">
        <v>85</v>
      </c>
    </row>
    <row r="16" spans="1:7" ht="27.95" customHeight="1" x14ac:dyDescent="0.25">
      <c r="A16" s="59" t="s">
        <v>148</v>
      </c>
      <c r="B16" s="52" t="s">
        <v>71</v>
      </c>
      <c r="C16" s="57" t="s">
        <v>127</v>
      </c>
      <c r="D16" s="54" t="s">
        <v>63</v>
      </c>
      <c r="E16" s="60">
        <v>158.29</v>
      </c>
      <c r="F16" s="52" t="s">
        <v>192</v>
      </c>
      <c r="G16" s="56" t="s">
        <v>85</v>
      </c>
    </row>
    <row r="17" spans="1:7" ht="27.95" customHeight="1" x14ac:dyDescent="0.25">
      <c r="A17" s="59" t="s">
        <v>102</v>
      </c>
      <c r="B17" s="52">
        <v>244</v>
      </c>
      <c r="C17" s="57" t="s">
        <v>149</v>
      </c>
      <c r="D17" s="58" t="s">
        <v>150</v>
      </c>
      <c r="E17" s="60">
        <v>21585.5</v>
      </c>
      <c r="F17" s="52">
        <v>7548834</v>
      </c>
      <c r="G17" s="56" t="s">
        <v>85</v>
      </c>
    </row>
    <row r="18" spans="1:7" ht="27.95" customHeight="1" x14ac:dyDescent="0.25">
      <c r="A18" s="59" t="s">
        <v>102</v>
      </c>
      <c r="B18" s="52" t="s">
        <v>71</v>
      </c>
      <c r="C18" s="57" t="s">
        <v>127</v>
      </c>
      <c r="D18" s="54" t="s">
        <v>63</v>
      </c>
      <c r="E18" s="60">
        <v>345</v>
      </c>
      <c r="F18" s="52" t="s">
        <v>192</v>
      </c>
      <c r="G18" s="56" t="s">
        <v>85</v>
      </c>
    </row>
    <row r="19" spans="1:7" ht="27.95" customHeight="1" x14ac:dyDescent="0.25">
      <c r="A19" s="59" t="s">
        <v>102</v>
      </c>
      <c r="B19" s="52" t="s">
        <v>71</v>
      </c>
      <c r="C19" s="57" t="s">
        <v>127</v>
      </c>
      <c r="D19" s="54" t="s">
        <v>63</v>
      </c>
      <c r="E19" s="60">
        <v>1069.5</v>
      </c>
      <c r="F19" s="52" t="s">
        <v>192</v>
      </c>
      <c r="G19" s="56" t="s">
        <v>85</v>
      </c>
    </row>
    <row r="20" spans="1:7" ht="27.95" customHeight="1" x14ac:dyDescent="0.25">
      <c r="A20" s="59" t="s">
        <v>186</v>
      </c>
      <c r="B20" s="52">
        <v>2425</v>
      </c>
      <c r="C20" s="57" t="s">
        <v>187</v>
      </c>
      <c r="D20" s="54" t="s">
        <v>188</v>
      </c>
      <c r="E20" s="60">
        <v>1650</v>
      </c>
      <c r="F20" s="52">
        <v>148592</v>
      </c>
      <c r="G20" s="56" t="s">
        <v>85</v>
      </c>
    </row>
    <row r="21" spans="1:7" ht="27.95" customHeight="1" x14ac:dyDescent="0.25">
      <c r="A21" s="59" t="s">
        <v>274</v>
      </c>
      <c r="B21" s="52" t="s">
        <v>275</v>
      </c>
      <c r="C21" s="57" t="s">
        <v>276</v>
      </c>
      <c r="D21" s="54" t="s">
        <v>277</v>
      </c>
      <c r="E21" s="60">
        <v>2849.29</v>
      </c>
      <c r="F21" s="52">
        <v>7590924</v>
      </c>
      <c r="G21" s="56" t="s">
        <v>85</v>
      </c>
    </row>
    <row r="22" spans="1:7" ht="27.95" customHeight="1" x14ac:dyDescent="0.25">
      <c r="A22" s="59" t="s">
        <v>274</v>
      </c>
      <c r="B22" s="52" t="s">
        <v>71</v>
      </c>
      <c r="C22" s="57" t="s">
        <v>127</v>
      </c>
      <c r="D22" s="54" t="s">
        <v>63</v>
      </c>
      <c r="E22" s="60">
        <v>45.54</v>
      </c>
      <c r="F22" s="52" t="s">
        <v>192</v>
      </c>
      <c r="G22" s="56" t="s">
        <v>85</v>
      </c>
    </row>
    <row r="23" spans="1:7" ht="27.95" customHeight="1" x14ac:dyDescent="0.25">
      <c r="A23" s="59" t="s">
        <v>274</v>
      </c>
      <c r="B23" s="52" t="s">
        <v>71</v>
      </c>
      <c r="C23" s="57" t="s">
        <v>127</v>
      </c>
      <c r="D23" s="54" t="s">
        <v>63</v>
      </c>
      <c r="E23" s="60">
        <v>141.16999999999999</v>
      </c>
      <c r="F23" s="52" t="s">
        <v>192</v>
      </c>
      <c r="G23" s="56" t="s">
        <v>85</v>
      </c>
    </row>
    <row r="24" spans="1:7" ht="33.75" customHeight="1" x14ac:dyDescent="0.25">
      <c r="A24" s="61"/>
      <c r="B24" s="62"/>
      <c r="C24" s="63"/>
      <c r="D24" s="64"/>
      <c r="E24" s="65">
        <f>SUM(E2:E23)</f>
        <v>105013.49999999996</v>
      </c>
      <c r="F24" s="94"/>
      <c r="G24" s="66"/>
    </row>
    <row r="25" spans="1:7" ht="39.950000000000003" customHeight="1" x14ac:dyDescent="0.25">
      <c r="A25" s="59" t="s">
        <v>81</v>
      </c>
      <c r="B25" s="52" t="s">
        <v>103</v>
      </c>
      <c r="C25" s="57" t="s">
        <v>196</v>
      </c>
      <c r="D25" s="58" t="s">
        <v>106</v>
      </c>
      <c r="E25" s="60">
        <v>1838.25</v>
      </c>
      <c r="F25" s="52">
        <v>2478</v>
      </c>
      <c r="G25" s="56" t="s">
        <v>130</v>
      </c>
    </row>
    <row r="26" spans="1:7" ht="39.950000000000003" customHeight="1" x14ac:dyDescent="0.25">
      <c r="A26" s="59" t="s">
        <v>81</v>
      </c>
      <c r="B26" s="52" t="s">
        <v>103</v>
      </c>
      <c r="C26" s="57" t="s">
        <v>153</v>
      </c>
      <c r="D26" s="58" t="s">
        <v>154</v>
      </c>
      <c r="E26" s="60">
        <v>1960</v>
      </c>
      <c r="F26" s="52">
        <v>2481</v>
      </c>
      <c r="G26" s="56" t="s">
        <v>130</v>
      </c>
    </row>
    <row r="27" spans="1:7" ht="39.950000000000003" customHeight="1" x14ac:dyDescent="0.25">
      <c r="A27" s="59" t="s">
        <v>136</v>
      </c>
      <c r="B27" s="52">
        <v>16901</v>
      </c>
      <c r="C27" s="57" t="s">
        <v>147</v>
      </c>
      <c r="D27" s="58" t="s">
        <v>110</v>
      </c>
      <c r="E27" s="60">
        <v>3917.21</v>
      </c>
      <c r="F27" s="52">
        <v>2492</v>
      </c>
      <c r="G27" s="56" t="s">
        <v>130</v>
      </c>
    </row>
    <row r="28" spans="1:7" ht="39.950000000000003" customHeight="1" x14ac:dyDescent="0.25">
      <c r="A28" s="59" t="s">
        <v>136</v>
      </c>
      <c r="B28" s="52">
        <v>16870</v>
      </c>
      <c r="C28" s="57" t="s">
        <v>147</v>
      </c>
      <c r="D28" s="58" t="s">
        <v>110</v>
      </c>
      <c r="E28" s="60">
        <v>3917.21</v>
      </c>
      <c r="F28" s="52">
        <v>2493</v>
      </c>
      <c r="G28" s="56" t="s">
        <v>130</v>
      </c>
    </row>
    <row r="29" spans="1:7" ht="39.950000000000003" customHeight="1" x14ac:dyDescent="0.25">
      <c r="A29" s="59" t="s">
        <v>159</v>
      </c>
      <c r="B29" s="52">
        <v>22926</v>
      </c>
      <c r="C29" s="57" t="s">
        <v>160</v>
      </c>
      <c r="D29" s="58" t="s">
        <v>161</v>
      </c>
      <c r="E29" s="60">
        <v>230</v>
      </c>
      <c r="F29" s="52">
        <v>2488</v>
      </c>
      <c r="G29" s="56" t="s">
        <v>130</v>
      </c>
    </row>
    <row r="30" spans="1:7" ht="39.950000000000003" customHeight="1" x14ac:dyDescent="0.25">
      <c r="A30" s="59" t="s">
        <v>159</v>
      </c>
      <c r="B30" s="52">
        <v>22932</v>
      </c>
      <c r="C30" s="57" t="s">
        <v>160</v>
      </c>
      <c r="D30" s="58" t="s">
        <v>161</v>
      </c>
      <c r="E30" s="60">
        <v>230</v>
      </c>
      <c r="F30" s="52">
        <v>2487</v>
      </c>
      <c r="G30" s="56" t="s">
        <v>130</v>
      </c>
    </row>
    <row r="31" spans="1:7" ht="39.950000000000003" customHeight="1" x14ac:dyDescent="0.25">
      <c r="A31" s="59" t="s">
        <v>159</v>
      </c>
      <c r="B31" s="52">
        <v>22933</v>
      </c>
      <c r="C31" s="57" t="s">
        <v>160</v>
      </c>
      <c r="D31" s="58" t="s">
        <v>161</v>
      </c>
      <c r="E31" s="60">
        <v>230</v>
      </c>
      <c r="F31" s="52">
        <v>2486</v>
      </c>
      <c r="G31" s="56" t="s">
        <v>130</v>
      </c>
    </row>
    <row r="32" spans="1:7" ht="39.950000000000003" customHeight="1" x14ac:dyDescent="0.25">
      <c r="A32" s="59" t="s">
        <v>167</v>
      </c>
      <c r="B32" s="52">
        <v>149</v>
      </c>
      <c r="C32" s="57" t="s">
        <v>162</v>
      </c>
      <c r="D32" s="58" t="s">
        <v>163</v>
      </c>
      <c r="E32" s="60">
        <v>2623</v>
      </c>
      <c r="F32" s="52">
        <v>2485</v>
      </c>
      <c r="G32" s="56" t="s">
        <v>130</v>
      </c>
    </row>
    <row r="33" spans="1:7" ht="39.950000000000003" customHeight="1" x14ac:dyDescent="0.25">
      <c r="A33" s="59"/>
      <c r="B33" s="52">
        <v>458</v>
      </c>
      <c r="C33" s="57" t="s">
        <v>176</v>
      </c>
      <c r="D33" s="58" t="s">
        <v>175</v>
      </c>
      <c r="E33" s="60">
        <v>11200</v>
      </c>
      <c r="F33" s="52">
        <v>2480</v>
      </c>
      <c r="G33" s="56" t="s">
        <v>130</v>
      </c>
    </row>
    <row r="34" spans="1:7" ht="39.950000000000003" customHeight="1" x14ac:dyDescent="0.25">
      <c r="A34" s="51" t="s">
        <v>120</v>
      </c>
      <c r="B34" s="52">
        <v>71</v>
      </c>
      <c r="C34" s="53" t="s">
        <v>166</v>
      </c>
      <c r="D34" s="54" t="s">
        <v>165</v>
      </c>
      <c r="E34" s="60">
        <v>1220.05</v>
      </c>
      <c r="F34" s="52">
        <v>7548890</v>
      </c>
      <c r="G34" s="56" t="s">
        <v>130</v>
      </c>
    </row>
    <row r="35" spans="1:7" ht="39.950000000000003" customHeight="1" x14ac:dyDescent="0.25">
      <c r="A35" s="51" t="s">
        <v>120</v>
      </c>
      <c r="B35" s="52" t="s">
        <v>71</v>
      </c>
      <c r="C35" s="57" t="s">
        <v>127</v>
      </c>
      <c r="D35" s="54" t="s">
        <v>63</v>
      </c>
      <c r="E35" s="60">
        <v>19.5</v>
      </c>
      <c r="F35" s="52" t="s">
        <v>192</v>
      </c>
      <c r="G35" s="56" t="s">
        <v>130</v>
      </c>
    </row>
    <row r="36" spans="1:7" ht="39.950000000000003" customHeight="1" x14ac:dyDescent="0.25">
      <c r="A36" s="51" t="s">
        <v>120</v>
      </c>
      <c r="B36" s="52" t="s">
        <v>71</v>
      </c>
      <c r="C36" s="57" t="s">
        <v>127</v>
      </c>
      <c r="D36" s="54" t="s">
        <v>63</v>
      </c>
      <c r="E36" s="60">
        <v>60.45</v>
      </c>
      <c r="F36" s="52" t="s">
        <v>192</v>
      </c>
      <c r="G36" s="56" t="s">
        <v>130</v>
      </c>
    </row>
    <row r="37" spans="1:7" ht="39.950000000000003" customHeight="1" x14ac:dyDescent="0.25">
      <c r="A37" s="67"/>
      <c r="B37" s="68"/>
      <c r="C37" s="69"/>
      <c r="D37" s="70"/>
      <c r="E37" s="71">
        <f>SUM(E25:E36)</f>
        <v>27445.67</v>
      </c>
      <c r="F37" s="94"/>
      <c r="G37" s="72"/>
    </row>
    <row r="38" spans="1:7" ht="27.95" customHeight="1" x14ac:dyDescent="0.25">
      <c r="A38" s="59" t="s">
        <v>81</v>
      </c>
      <c r="B38" s="73" t="s">
        <v>74</v>
      </c>
      <c r="C38" s="57" t="s">
        <v>284</v>
      </c>
      <c r="D38" s="54"/>
      <c r="E38" s="60">
        <v>1940</v>
      </c>
      <c r="F38" s="52">
        <v>39104</v>
      </c>
      <c r="G38" s="56" t="s">
        <v>86</v>
      </c>
    </row>
    <row r="39" spans="1:7" ht="27.95" customHeight="1" x14ac:dyDescent="0.25">
      <c r="A39" s="59" t="s">
        <v>81</v>
      </c>
      <c r="B39" s="73" t="s">
        <v>74</v>
      </c>
      <c r="C39" s="57" t="s">
        <v>284</v>
      </c>
      <c r="D39" s="54"/>
      <c r="E39" s="60">
        <v>1683.87</v>
      </c>
      <c r="F39" s="52">
        <v>39104</v>
      </c>
      <c r="G39" s="56" t="s">
        <v>86</v>
      </c>
    </row>
    <row r="40" spans="1:7" ht="27.95" customHeight="1" x14ac:dyDescent="0.25">
      <c r="A40" s="59" t="s">
        <v>81</v>
      </c>
      <c r="B40" s="73" t="s">
        <v>74</v>
      </c>
      <c r="C40" s="57" t="s">
        <v>284</v>
      </c>
      <c r="D40" s="54"/>
      <c r="E40" s="60">
        <v>2012.93</v>
      </c>
      <c r="F40" s="52">
        <v>39104</v>
      </c>
      <c r="G40" s="56" t="s">
        <v>86</v>
      </c>
    </row>
    <row r="41" spans="1:7" ht="27.95" customHeight="1" x14ac:dyDescent="0.25">
      <c r="A41" s="59" t="s">
        <v>81</v>
      </c>
      <c r="B41" s="73" t="s">
        <v>74</v>
      </c>
      <c r="C41" s="57" t="s">
        <v>284</v>
      </c>
      <c r="D41" s="54"/>
      <c r="E41" s="60">
        <v>1742</v>
      </c>
      <c r="F41" s="52">
        <v>39104</v>
      </c>
      <c r="G41" s="56" t="s">
        <v>86</v>
      </c>
    </row>
    <row r="42" spans="1:7" ht="27.95" customHeight="1" x14ac:dyDescent="0.25">
      <c r="A42" s="59" t="s">
        <v>81</v>
      </c>
      <c r="B42" s="73" t="s">
        <v>74</v>
      </c>
      <c r="C42" s="57" t="s">
        <v>284</v>
      </c>
      <c r="D42" s="54"/>
      <c r="E42" s="60">
        <v>2623.25</v>
      </c>
      <c r="F42" s="52">
        <v>39104</v>
      </c>
      <c r="G42" s="56" t="s">
        <v>86</v>
      </c>
    </row>
    <row r="43" spans="1:7" ht="27.95" customHeight="1" x14ac:dyDescent="0.25">
      <c r="A43" s="59" t="s">
        <v>81</v>
      </c>
      <c r="B43" s="52" t="s">
        <v>76</v>
      </c>
      <c r="C43" s="53" t="s">
        <v>77</v>
      </c>
      <c r="D43" s="54"/>
      <c r="E43" s="60">
        <v>645.92999999999995</v>
      </c>
      <c r="F43" s="52">
        <v>391960</v>
      </c>
      <c r="G43" s="56" t="s">
        <v>86</v>
      </c>
    </row>
    <row r="44" spans="1:7" ht="27.95" customHeight="1" x14ac:dyDescent="0.25">
      <c r="A44" s="59" t="s">
        <v>81</v>
      </c>
      <c r="B44" s="52" t="s">
        <v>75</v>
      </c>
      <c r="C44" s="57" t="s">
        <v>127</v>
      </c>
      <c r="D44" s="54"/>
      <c r="E44" s="60">
        <v>635.59</v>
      </c>
      <c r="F44" s="52">
        <v>391779</v>
      </c>
      <c r="G44" s="56" t="s">
        <v>86</v>
      </c>
    </row>
    <row r="45" spans="1:7" ht="30" customHeight="1" x14ac:dyDescent="0.25">
      <c r="A45" s="59" t="s">
        <v>81</v>
      </c>
      <c r="B45" s="74" t="s">
        <v>244</v>
      </c>
      <c r="C45" s="57" t="s">
        <v>145</v>
      </c>
      <c r="D45" s="54" t="s">
        <v>146</v>
      </c>
      <c r="E45" s="60">
        <f>500+575+775+575+575</f>
        <v>3000</v>
      </c>
      <c r="F45" s="52">
        <v>2497</v>
      </c>
      <c r="G45" s="56" t="s">
        <v>86</v>
      </c>
    </row>
    <row r="46" spans="1:7" ht="27.95" customHeight="1" x14ac:dyDescent="0.25">
      <c r="A46" s="59" t="s">
        <v>81</v>
      </c>
      <c r="B46" s="74" t="s">
        <v>243</v>
      </c>
      <c r="C46" s="57" t="s">
        <v>145</v>
      </c>
      <c r="D46" s="54" t="s">
        <v>146</v>
      </c>
      <c r="E46" s="60">
        <v>1620</v>
      </c>
      <c r="F46" s="52">
        <v>2498</v>
      </c>
      <c r="G46" s="56" t="s">
        <v>86</v>
      </c>
    </row>
    <row r="47" spans="1:7" ht="27.95" customHeight="1" x14ac:dyDescent="0.25">
      <c r="A47" s="59" t="s">
        <v>81</v>
      </c>
      <c r="B47" s="74" t="s">
        <v>144</v>
      </c>
      <c r="C47" s="57" t="s">
        <v>157</v>
      </c>
      <c r="D47" s="54" t="s">
        <v>158</v>
      </c>
      <c r="E47" s="60">
        <v>59.97</v>
      </c>
      <c r="F47" s="52">
        <v>2482</v>
      </c>
      <c r="G47" s="56" t="s">
        <v>86</v>
      </c>
    </row>
    <row r="48" spans="1:7" ht="27.95" customHeight="1" x14ac:dyDescent="0.25">
      <c r="A48" s="59" t="s">
        <v>83</v>
      </c>
      <c r="B48" s="74" t="s">
        <v>74</v>
      </c>
      <c r="C48" s="57" t="s">
        <v>284</v>
      </c>
      <c r="D48" s="54"/>
      <c r="E48" s="60">
        <v>870.4</v>
      </c>
      <c r="F48" s="52">
        <v>39104</v>
      </c>
      <c r="G48" s="56" t="s">
        <v>86</v>
      </c>
    </row>
    <row r="49" spans="1:7" ht="27.95" customHeight="1" x14ac:dyDescent="0.25">
      <c r="A49" s="59" t="s">
        <v>83</v>
      </c>
      <c r="B49" s="73" t="s">
        <v>74</v>
      </c>
      <c r="C49" s="57" t="s">
        <v>284</v>
      </c>
      <c r="D49" s="54"/>
      <c r="E49" s="60">
        <v>4607.54</v>
      </c>
      <c r="F49" s="52">
        <v>277004</v>
      </c>
      <c r="G49" s="56" t="s">
        <v>86</v>
      </c>
    </row>
    <row r="50" spans="1:7" ht="27.95" customHeight="1" x14ac:dyDescent="0.25">
      <c r="A50" s="59" t="s">
        <v>83</v>
      </c>
      <c r="B50" s="73" t="s">
        <v>74</v>
      </c>
      <c r="C50" s="57" t="s">
        <v>284</v>
      </c>
      <c r="D50" s="54"/>
      <c r="E50" s="60">
        <f>3693-1265.4</f>
        <v>2427.6</v>
      </c>
      <c r="F50" s="52">
        <v>39104</v>
      </c>
      <c r="G50" s="56" t="s">
        <v>86</v>
      </c>
    </row>
    <row r="51" spans="1:7" ht="27.95" customHeight="1" x14ac:dyDescent="0.25">
      <c r="A51" s="59" t="s">
        <v>83</v>
      </c>
      <c r="B51" s="73" t="s">
        <v>74</v>
      </c>
      <c r="C51" s="57" t="s">
        <v>284</v>
      </c>
      <c r="D51" s="54"/>
      <c r="E51" s="60">
        <f>3064.37-660.85</f>
        <v>2403.52</v>
      </c>
      <c r="F51" s="52">
        <v>39104</v>
      </c>
      <c r="G51" s="56" t="s">
        <v>86</v>
      </c>
    </row>
    <row r="52" spans="1:7" ht="27.95" customHeight="1" x14ac:dyDescent="0.25">
      <c r="A52" s="59" t="s">
        <v>83</v>
      </c>
      <c r="B52" s="73" t="s">
        <v>74</v>
      </c>
      <c r="C52" s="57" t="s">
        <v>284</v>
      </c>
      <c r="D52" s="54"/>
      <c r="E52" s="60">
        <v>5205.7</v>
      </c>
      <c r="F52" s="52">
        <v>39104</v>
      </c>
      <c r="G52" s="56" t="s">
        <v>86</v>
      </c>
    </row>
    <row r="53" spans="1:7" ht="27.95" customHeight="1" x14ac:dyDescent="0.25">
      <c r="A53" s="59" t="s">
        <v>83</v>
      </c>
      <c r="B53" s="73" t="s">
        <v>74</v>
      </c>
      <c r="C53" s="57" t="s">
        <v>284</v>
      </c>
      <c r="D53" s="54"/>
      <c r="E53" s="60">
        <f>2766.95-660.85</f>
        <v>2106.1</v>
      </c>
      <c r="F53" s="52">
        <v>39104</v>
      </c>
      <c r="G53" s="56" t="s">
        <v>86</v>
      </c>
    </row>
    <row r="54" spans="1:7" ht="27.95" customHeight="1" x14ac:dyDescent="0.25">
      <c r="A54" s="59" t="s">
        <v>83</v>
      </c>
      <c r="B54" s="73" t="s">
        <v>74</v>
      </c>
      <c r="C54" s="57" t="s">
        <v>284</v>
      </c>
      <c r="D54" s="54"/>
      <c r="E54" s="60">
        <f>3193.79-660.85</f>
        <v>2532.94</v>
      </c>
      <c r="F54" s="52">
        <v>39104</v>
      </c>
      <c r="G54" s="56" t="s">
        <v>86</v>
      </c>
    </row>
    <row r="55" spans="1:7" ht="27.95" customHeight="1" x14ac:dyDescent="0.25">
      <c r="A55" s="59" t="s">
        <v>83</v>
      </c>
      <c r="B55" s="73" t="s">
        <v>74</v>
      </c>
      <c r="C55" s="57" t="s">
        <v>284</v>
      </c>
      <c r="D55" s="54"/>
      <c r="E55" s="60">
        <f>2808.45-660.85</f>
        <v>2147.6</v>
      </c>
      <c r="F55" s="52">
        <v>39104</v>
      </c>
      <c r="G55" s="56" t="s">
        <v>86</v>
      </c>
    </row>
    <row r="56" spans="1:7" ht="27.95" customHeight="1" x14ac:dyDescent="0.25">
      <c r="A56" s="59" t="s">
        <v>83</v>
      </c>
      <c r="B56" s="52" t="s">
        <v>71</v>
      </c>
      <c r="C56" s="57" t="s">
        <v>127</v>
      </c>
      <c r="D56" s="54" t="s">
        <v>63</v>
      </c>
      <c r="E56" s="60">
        <v>3282.21</v>
      </c>
      <c r="F56" s="52">
        <v>391779</v>
      </c>
      <c r="G56" s="56" t="s">
        <v>86</v>
      </c>
    </row>
    <row r="57" spans="1:7" ht="27.95" customHeight="1" x14ac:dyDescent="0.25">
      <c r="A57" s="59" t="s">
        <v>83</v>
      </c>
      <c r="B57" s="52" t="s">
        <v>76</v>
      </c>
      <c r="C57" s="53" t="s">
        <v>77</v>
      </c>
      <c r="D57" s="54"/>
      <c r="E57" s="60">
        <v>2516.48</v>
      </c>
      <c r="F57" s="52">
        <v>391960</v>
      </c>
      <c r="G57" s="56" t="s">
        <v>86</v>
      </c>
    </row>
    <row r="58" spans="1:7" ht="27.95" customHeight="1" x14ac:dyDescent="0.25">
      <c r="A58" s="59" t="s">
        <v>83</v>
      </c>
      <c r="B58" s="52" t="s">
        <v>76</v>
      </c>
      <c r="C58" s="53" t="s">
        <v>77</v>
      </c>
      <c r="D58" s="54"/>
      <c r="E58" s="60">
        <v>457.26</v>
      </c>
      <c r="F58" s="52">
        <v>391964</v>
      </c>
      <c r="G58" s="56" t="s">
        <v>86</v>
      </c>
    </row>
    <row r="59" spans="1:7" ht="27.95" customHeight="1" x14ac:dyDescent="0.25">
      <c r="A59" s="59" t="s">
        <v>83</v>
      </c>
      <c r="B59" s="52" t="s">
        <v>71</v>
      </c>
      <c r="C59" s="57" t="s">
        <v>127</v>
      </c>
      <c r="D59" s="54"/>
      <c r="E59" s="60">
        <f>576.03+236.4+29.86+77.95+166.23+959.21+23.72+10.36</f>
        <v>2079.7600000000002</v>
      </c>
      <c r="F59" s="52">
        <v>391784</v>
      </c>
      <c r="G59" s="56" t="s">
        <v>86</v>
      </c>
    </row>
    <row r="60" spans="1:7" ht="32.25" customHeight="1" x14ac:dyDescent="0.25">
      <c r="A60" s="59" t="s">
        <v>83</v>
      </c>
      <c r="B60" s="74" t="s">
        <v>244</v>
      </c>
      <c r="C60" s="57" t="s">
        <v>145</v>
      </c>
      <c r="D60" s="54" t="s">
        <v>146</v>
      </c>
      <c r="E60" s="60">
        <f>575+575+575+500+575+575+575+575</f>
        <v>4525</v>
      </c>
      <c r="F60" s="52">
        <v>2497</v>
      </c>
      <c r="G60" s="56" t="s">
        <v>86</v>
      </c>
    </row>
    <row r="61" spans="1:7" ht="33.75" customHeight="1" x14ac:dyDescent="0.25">
      <c r="A61" s="59" t="s">
        <v>83</v>
      </c>
      <c r="B61" s="74" t="s">
        <v>243</v>
      </c>
      <c r="C61" s="57" t="s">
        <v>145</v>
      </c>
      <c r="D61" s="54" t="s">
        <v>146</v>
      </c>
      <c r="E61" s="60">
        <v>2160</v>
      </c>
      <c r="F61" s="52">
        <v>2498</v>
      </c>
      <c r="G61" s="56" t="s">
        <v>86</v>
      </c>
    </row>
    <row r="62" spans="1:7" ht="33.75" customHeight="1" x14ac:dyDescent="0.25">
      <c r="A62" s="59" t="s">
        <v>83</v>
      </c>
      <c r="B62" s="74" t="s">
        <v>144</v>
      </c>
      <c r="C62" s="57" t="s">
        <v>157</v>
      </c>
      <c r="D62" s="54" t="s">
        <v>158</v>
      </c>
      <c r="E62" s="60">
        <v>219.56</v>
      </c>
      <c r="F62" s="52">
        <v>2482</v>
      </c>
      <c r="G62" s="56" t="s">
        <v>86</v>
      </c>
    </row>
    <row r="63" spans="1:7" ht="27.95" customHeight="1" x14ac:dyDescent="0.25">
      <c r="A63" s="59" t="s">
        <v>131</v>
      </c>
      <c r="B63" s="74" t="s">
        <v>74</v>
      </c>
      <c r="C63" s="57" t="s">
        <v>284</v>
      </c>
      <c r="D63" s="58"/>
      <c r="E63" s="60">
        <v>2157.46</v>
      </c>
      <c r="F63" s="52">
        <v>39104</v>
      </c>
      <c r="G63" s="56" t="s">
        <v>86</v>
      </c>
    </row>
    <row r="64" spans="1:7" ht="27.95" customHeight="1" x14ac:dyDescent="0.25">
      <c r="A64" s="59" t="s">
        <v>131</v>
      </c>
      <c r="B64" s="74" t="s">
        <v>74</v>
      </c>
      <c r="C64" s="57" t="s">
        <v>284</v>
      </c>
      <c r="D64" s="54"/>
      <c r="E64" s="55">
        <v>2159.5100000000002</v>
      </c>
      <c r="F64" s="52">
        <v>39104</v>
      </c>
      <c r="G64" s="56" t="s">
        <v>86</v>
      </c>
    </row>
    <row r="65" spans="1:7" ht="30" customHeight="1" x14ac:dyDescent="0.25">
      <c r="A65" s="59" t="s">
        <v>131</v>
      </c>
      <c r="B65" s="74" t="s">
        <v>244</v>
      </c>
      <c r="C65" s="57" t="s">
        <v>145</v>
      </c>
      <c r="D65" s="54" t="s">
        <v>146</v>
      </c>
      <c r="E65" s="55">
        <f>575+575</f>
        <v>1150</v>
      </c>
      <c r="F65" s="52">
        <v>2497</v>
      </c>
      <c r="G65" s="56" t="s">
        <v>86</v>
      </c>
    </row>
    <row r="66" spans="1:7" ht="33.75" customHeight="1" x14ac:dyDescent="0.25">
      <c r="A66" s="59" t="s">
        <v>131</v>
      </c>
      <c r="B66" s="74" t="s">
        <v>243</v>
      </c>
      <c r="C66" s="57" t="s">
        <v>145</v>
      </c>
      <c r="D66" s="54" t="s">
        <v>146</v>
      </c>
      <c r="E66" s="55">
        <v>540</v>
      </c>
      <c r="F66" s="52">
        <v>2498</v>
      </c>
      <c r="G66" s="56" t="s">
        <v>86</v>
      </c>
    </row>
    <row r="67" spans="1:7" ht="27.95" customHeight="1" x14ac:dyDescent="0.25">
      <c r="A67" s="59" t="s">
        <v>131</v>
      </c>
      <c r="B67" s="74" t="s">
        <v>144</v>
      </c>
      <c r="C67" s="57" t="s">
        <v>157</v>
      </c>
      <c r="D67" s="54" t="s">
        <v>158</v>
      </c>
      <c r="E67" s="55">
        <v>35.78</v>
      </c>
      <c r="F67" s="52">
        <v>2482</v>
      </c>
      <c r="G67" s="56" t="s">
        <v>86</v>
      </c>
    </row>
    <row r="68" spans="1:7" ht="27.95" customHeight="1" x14ac:dyDescent="0.25">
      <c r="A68" s="59" t="s">
        <v>131</v>
      </c>
      <c r="B68" s="52" t="s">
        <v>71</v>
      </c>
      <c r="C68" s="57" t="s">
        <v>127</v>
      </c>
      <c r="D68" s="54"/>
      <c r="E68" s="60">
        <v>380.44</v>
      </c>
      <c r="F68" s="52">
        <v>391779</v>
      </c>
      <c r="G68" s="56" t="s">
        <v>86</v>
      </c>
    </row>
    <row r="69" spans="1:7" ht="27.95" customHeight="1" x14ac:dyDescent="0.25">
      <c r="A69" s="59" t="s">
        <v>131</v>
      </c>
      <c r="B69" s="52" t="s">
        <v>76</v>
      </c>
      <c r="C69" s="53" t="s">
        <v>77</v>
      </c>
      <c r="D69" s="54"/>
      <c r="E69" s="60">
        <v>378.65</v>
      </c>
      <c r="F69" s="52">
        <v>391960</v>
      </c>
      <c r="G69" s="56" t="s">
        <v>86</v>
      </c>
    </row>
    <row r="70" spans="1:7" ht="27.95" customHeight="1" x14ac:dyDescent="0.25">
      <c r="A70" s="51" t="s">
        <v>164</v>
      </c>
      <c r="B70" s="52">
        <v>4853</v>
      </c>
      <c r="C70" s="53" t="s">
        <v>205</v>
      </c>
      <c r="D70" s="54" t="s">
        <v>129</v>
      </c>
      <c r="E70" s="55">
        <v>418.6</v>
      </c>
      <c r="F70" s="52">
        <v>39111</v>
      </c>
      <c r="G70" s="75" t="s">
        <v>31</v>
      </c>
    </row>
    <row r="71" spans="1:7" ht="27.95" customHeight="1" x14ac:dyDescent="0.25">
      <c r="A71" s="51" t="s">
        <v>135</v>
      </c>
      <c r="B71" s="52">
        <v>135124</v>
      </c>
      <c r="C71" s="53" t="s">
        <v>179</v>
      </c>
      <c r="D71" s="54" t="s">
        <v>180</v>
      </c>
      <c r="E71" s="76">
        <v>25</v>
      </c>
      <c r="F71" s="52">
        <v>391900</v>
      </c>
      <c r="G71" s="75" t="s">
        <v>181</v>
      </c>
    </row>
    <row r="72" spans="1:7" ht="27.95" customHeight="1" x14ac:dyDescent="0.25">
      <c r="A72" s="59"/>
      <c r="B72" s="52"/>
      <c r="C72" s="53"/>
      <c r="D72" s="54"/>
      <c r="E72" s="77">
        <f>SUM(E38:E71)</f>
        <v>60750.650000000009</v>
      </c>
      <c r="F72" s="52"/>
      <c r="G72" s="56"/>
    </row>
    <row r="73" spans="1:7" ht="22.5" customHeight="1" x14ac:dyDescent="0.25">
      <c r="A73" s="61"/>
      <c r="B73" s="62"/>
      <c r="C73" s="63" t="s">
        <v>98</v>
      </c>
      <c r="D73" s="64"/>
      <c r="E73" s="78">
        <f>E72</f>
        <v>60750.650000000009</v>
      </c>
      <c r="F73" s="94"/>
      <c r="G73" s="66"/>
    </row>
    <row r="74" spans="1:7" ht="30.75" customHeight="1" x14ac:dyDescent="0.25">
      <c r="A74" s="51" t="s">
        <v>137</v>
      </c>
      <c r="B74" s="52">
        <v>632559</v>
      </c>
      <c r="C74" s="57" t="s">
        <v>219</v>
      </c>
      <c r="D74" s="54" t="s">
        <v>245</v>
      </c>
      <c r="E74" s="55">
        <v>282.95999999999998</v>
      </c>
      <c r="F74" s="52">
        <v>391285</v>
      </c>
      <c r="G74" s="79" t="s">
        <v>184</v>
      </c>
    </row>
    <row r="75" spans="1:7" ht="27.95" customHeight="1" x14ac:dyDescent="0.25">
      <c r="A75" s="51" t="s">
        <v>137</v>
      </c>
      <c r="B75" s="52">
        <v>13440</v>
      </c>
      <c r="C75" s="57" t="s">
        <v>246</v>
      </c>
      <c r="D75" s="54" t="s">
        <v>247</v>
      </c>
      <c r="E75" s="55">
        <v>13.5</v>
      </c>
      <c r="F75" s="52">
        <v>391719</v>
      </c>
      <c r="G75" s="79" t="s">
        <v>30</v>
      </c>
    </row>
    <row r="76" spans="1:7" ht="27.95" customHeight="1" x14ac:dyDescent="0.25">
      <c r="A76" s="51" t="s">
        <v>137</v>
      </c>
      <c r="B76" s="52">
        <v>246831</v>
      </c>
      <c r="C76" s="57" t="s">
        <v>220</v>
      </c>
      <c r="D76" s="54" t="s">
        <v>221</v>
      </c>
      <c r="E76" s="55">
        <v>38.700000000000003</v>
      </c>
      <c r="F76" s="52">
        <v>2473</v>
      </c>
      <c r="G76" s="79" t="s">
        <v>184</v>
      </c>
    </row>
    <row r="77" spans="1:7" ht="27.95" customHeight="1" x14ac:dyDescent="0.25">
      <c r="A77" s="51" t="s">
        <v>206</v>
      </c>
      <c r="B77" s="52">
        <v>9772</v>
      </c>
      <c r="C77" s="57" t="s">
        <v>248</v>
      </c>
      <c r="D77" s="54" t="s">
        <v>249</v>
      </c>
      <c r="E77" s="80">
        <v>490.01</v>
      </c>
      <c r="F77" s="52">
        <v>2471</v>
      </c>
      <c r="G77" s="79" t="s">
        <v>250</v>
      </c>
    </row>
    <row r="78" spans="1:7" ht="27.95" customHeight="1" x14ac:dyDescent="0.25">
      <c r="A78" s="51" t="s">
        <v>137</v>
      </c>
      <c r="B78" s="52">
        <v>65148</v>
      </c>
      <c r="C78" s="57" t="s">
        <v>217</v>
      </c>
      <c r="D78" s="58" t="s">
        <v>218</v>
      </c>
      <c r="E78" s="80">
        <v>1874.6</v>
      </c>
      <c r="F78" s="52">
        <v>2475</v>
      </c>
      <c r="G78" s="79" t="s">
        <v>184</v>
      </c>
    </row>
    <row r="79" spans="1:7" ht="27.95" customHeight="1" x14ac:dyDescent="0.25">
      <c r="A79" s="51" t="s">
        <v>137</v>
      </c>
      <c r="B79" s="52">
        <v>341550</v>
      </c>
      <c r="C79" s="57" t="s">
        <v>224</v>
      </c>
      <c r="D79" s="58" t="s">
        <v>225</v>
      </c>
      <c r="E79" s="80">
        <v>30</v>
      </c>
      <c r="F79" s="52">
        <v>2476</v>
      </c>
      <c r="G79" s="79" t="s">
        <v>184</v>
      </c>
    </row>
    <row r="80" spans="1:7" ht="32.25" customHeight="1" x14ac:dyDescent="0.25">
      <c r="A80" s="51" t="s">
        <v>137</v>
      </c>
      <c r="B80" s="52">
        <v>860886</v>
      </c>
      <c r="C80" s="57" t="s">
        <v>251</v>
      </c>
      <c r="D80" s="58" t="s">
        <v>252</v>
      </c>
      <c r="E80" s="80">
        <v>1298.8900000000001</v>
      </c>
      <c r="F80" s="52">
        <v>2484</v>
      </c>
      <c r="G80" s="79" t="s">
        <v>223</v>
      </c>
    </row>
    <row r="81" spans="1:7" ht="27.95" customHeight="1" x14ac:dyDescent="0.25">
      <c r="A81" s="51" t="s">
        <v>137</v>
      </c>
      <c r="B81" s="52">
        <v>4937</v>
      </c>
      <c r="C81" s="57" t="s">
        <v>222</v>
      </c>
      <c r="D81" s="58" t="s">
        <v>253</v>
      </c>
      <c r="E81" s="80">
        <v>71.099999999999994</v>
      </c>
      <c r="F81" s="52">
        <v>6903489</v>
      </c>
      <c r="G81" s="79" t="s">
        <v>170</v>
      </c>
    </row>
    <row r="82" spans="1:7" ht="27.95" customHeight="1" x14ac:dyDescent="0.25">
      <c r="A82" s="51" t="s">
        <v>137</v>
      </c>
      <c r="B82" s="52">
        <v>557517</v>
      </c>
      <c r="C82" s="57" t="s">
        <v>254</v>
      </c>
      <c r="D82" s="58" t="s">
        <v>255</v>
      </c>
      <c r="E82" s="80">
        <v>597.4</v>
      </c>
      <c r="F82" s="52">
        <v>2483</v>
      </c>
      <c r="G82" s="79" t="s">
        <v>232</v>
      </c>
    </row>
    <row r="83" spans="1:7" ht="27.95" customHeight="1" x14ac:dyDescent="0.25">
      <c r="A83" s="51" t="s">
        <v>137</v>
      </c>
      <c r="B83" s="52">
        <v>53374</v>
      </c>
      <c r="C83" s="57" t="s">
        <v>256</v>
      </c>
      <c r="D83" s="58" t="s">
        <v>257</v>
      </c>
      <c r="E83" s="80">
        <v>42</v>
      </c>
      <c r="F83" s="52">
        <v>5324642</v>
      </c>
      <c r="G83" s="79" t="s">
        <v>232</v>
      </c>
    </row>
    <row r="84" spans="1:7" ht="27.95" customHeight="1" x14ac:dyDescent="0.25">
      <c r="A84" s="51" t="s">
        <v>137</v>
      </c>
      <c r="B84" s="52">
        <v>9553</v>
      </c>
      <c r="C84" s="57" t="s">
        <v>233</v>
      </c>
      <c r="D84" s="58" t="s">
        <v>234</v>
      </c>
      <c r="E84" s="80">
        <v>138</v>
      </c>
      <c r="F84" s="52">
        <v>2494</v>
      </c>
      <c r="G84" s="79" t="s">
        <v>232</v>
      </c>
    </row>
    <row r="85" spans="1:7" ht="27.95" customHeight="1" x14ac:dyDescent="0.25">
      <c r="A85" s="51" t="s">
        <v>137</v>
      </c>
      <c r="B85" s="52">
        <v>45</v>
      </c>
      <c r="C85" s="57" t="s">
        <v>258</v>
      </c>
      <c r="D85" s="58" t="s">
        <v>259</v>
      </c>
      <c r="E85" s="80">
        <v>3000</v>
      </c>
      <c r="F85" s="52">
        <v>2469</v>
      </c>
      <c r="G85" s="75" t="s">
        <v>30</v>
      </c>
    </row>
    <row r="86" spans="1:7" ht="27.95" customHeight="1" x14ac:dyDescent="0.25">
      <c r="A86" s="51" t="s">
        <v>137</v>
      </c>
      <c r="B86" s="52">
        <v>195975</v>
      </c>
      <c r="C86" s="57" t="s">
        <v>228</v>
      </c>
      <c r="D86" s="58" t="s">
        <v>229</v>
      </c>
      <c r="E86" s="80">
        <v>153.9</v>
      </c>
      <c r="F86" s="52">
        <v>2472</v>
      </c>
      <c r="G86" s="75" t="s">
        <v>30</v>
      </c>
    </row>
    <row r="87" spans="1:7" ht="27.95" customHeight="1" x14ac:dyDescent="0.25">
      <c r="A87" s="51" t="s">
        <v>137</v>
      </c>
      <c r="B87" s="52">
        <v>323</v>
      </c>
      <c r="C87" s="57" t="s">
        <v>260</v>
      </c>
      <c r="D87" s="58" t="s">
        <v>261</v>
      </c>
      <c r="E87" s="80">
        <v>55.9</v>
      </c>
      <c r="F87" s="52">
        <v>2470</v>
      </c>
      <c r="G87" s="75" t="s">
        <v>30</v>
      </c>
    </row>
    <row r="88" spans="1:7" ht="27.95" customHeight="1" x14ac:dyDescent="0.25">
      <c r="A88" s="51" t="s">
        <v>137</v>
      </c>
      <c r="B88" s="52">
        <v>71423</v>
      </c>
      <c r="C88" s="57" t="s">
        <v>262</v>
      </c>
      <c r="D88" s="58" t="s">
        <v>226</v>
      </c>
      <c r="E88" s="55">
        <v>455</v>
      </c>
      <c r="F88" s="52">
        <v>2479</v>
      </c>
      <c r="G88" s="75" t="s">
        <v>30</v>
      </c>
    </row>
    <row r="89" spans="1:7" ht="27.95" customHeight="1" x14ac:dyDescent="0.25">
      <c r="A89" s="51" t="s">
        <v>137</v>
      </c>
      <c r="B89" s="52" t="s">
        <v>263</v>
      </c>
      <c r="C89" s="57" t="s">
        <v>230</v>
      </c>
      <c r="D89" s="58" t="s">
        <v>231</v>
      </c>
      <c r="E89" s="80">
        <v>55.3</v>
      </c>
      <c r="F89" s="52">
        <v>391025</v>
      </c>
      <c r="G89" s="75" t="s">
        <v>211</v>
      </c>
    </row>
    <row r="90" spans="1:7" ht="27.95" customHeight="1" x14ac:dyDescent="0.25">
      <c r="A90" s="51" t="s">
        <v>137</v>
      </c>
      <c r="B90" s="52">
        <v>1946465</v>
      </c>
      <c r="C90" s="57" t="s">
        <v>264</v>
      </c>
      <c r="D90" s="58" t="s">
        <v>227</v>
      </c>
      <c r="E90" s="80">
        <v>494.74</v>
      </c>
      <c r="F90" s="52">
        <v>2477</v>
      </c>
      <c r="G90" s="75" t="s">
        <v>30</v>
      </c>
    </row>
    <row r="91" spans="1:7" ht="27.95" customHeight="1" x14ac:dyDescent="0.25">
      <c r="A91" s="51" t="s">
        <v>137</v>
      </c>
      <c r="B91" s="52">
        <v>3</v>
      </c>
      <c r="C91" s="57" t="s">
        <v>278</v>
      </c>
      <c r="D91" s="100" t="s">
        <v>279</v>
      </c>
      <c r="E91" s="80">
        <v>5000</v>
      </c>
      <c r="F91" s="52">
        <v>39111</v>
      </c>
      <c r="G91" s="75" t="s">
        <v>250</v>
      </c>
    </row>
    <row r="92" spans="1:7" ht="27.95" customHeight="1" x14ac:dyDescent="0.25">
      <c r="A92" s="51" t="s">
        <v>137</v>
      </c>
      <c r="B92" s="52">
        <v>325</v>
      </c>
      <c r="C92" s="57" t="s">
        <v>260</v>
      </c>
      <c r="D92" s="58" t="s">
        <v>261</v>
      </c>
      <c r="E92" s="80">
        <v>89</v>
      </c>
      <c r="F92" s="52">
        <v>391766</v>
      </c>
      <c r="G92" s="75" t="s">
        <v>30</v>
      </c>
    </row>
    <row r="93" spans="1:7" ht="27.95" customHeight="1" x14ac:dyDescent="0.25">
      <c r="A93" s="61"/>
      <c r="B93" s="62"/>
      <c r="C93" s="63"/>
      <c r="D93" s="64"/>
      <c r="E93" s="78">
        <f>SUM(E74:E92)</f>
        <v>14180.999999999998</v>
      </c>
      <c r="F93" s="94"/>
      <c r="G93" s="66"/>
    </row>
    <row r="94" spans="1:7" ht="27.95" customHeight="1" x14ac:dyDescent="0.25">
      <c r="A94" s="51" t="s">
        <v>182</v>
      </c>
      <c r="B94" s="52">
        <v>70</v>
      </c>
      <c r="C94" s="53" t="s">
        <v>166</v>
      </c>
      <c r="D94" s="54" t="s">
        <v>165</v>
      </c>
      <c r="E94" s="55">
        <v>2158.5500000000002</v>
      </c>
      <c r="F94" s="52">
        <v>7548890</v>
      </c>
      <c r="G94" s="56" t="s">
        <v>85</v>
      </c>
    </row>
    <row r="95" spans="1:7" ht="27.95" customHeight="1" x14ac:dyDescent="0.25">
      <c r="A95" s="51" t="s">
        <v>182</v>
      </c>
      <c r="B95" s="52" t="s">
        <v>71</v>
      </c>
      <c r="C95" s="57" t="s">
        <v>127</v>
      </c>
      <c r="D95" s="54" t="s">
        <v>63</v>
      </c>
      <c r="E95" s="55">
        <v>34.5</v>
      </c>
      <c r="F95" s="52" t="s">
        <v>192</v>
      </c>
      <c r="G95" s="56" t="s">
        <v>85</v>
      </c>
    </row>
    <row r="96" spans="1:7" ht="27.95" customHeight="1" x14ac:dyDescent="0.25">
      <c r="A96" s="51" t="s">
        <v>182</v>
      </c>
      <c r="B96" s="52" t="s">
        <v>71</v>
      </c>
      <c r="C96" s="57" t="s">
        <v>127</v>
      </c>
      <c r="D96" s="54" t="s">
        <v>63</v>
      </c>
      <c r="E96" s="55">
        <v>106.95</v>
      </c>
      <c r="F96" s="52" t="s">
        <v>192</v>
      </c>
      <c r="G96" s="56" t="s">
        <v>85</v>
      </c>
    </row>
    <row r="97" spans="1:7" ht="27.95" customHeight="1" x14ac:dyDescent="0.25">
      <c r="A97" s="51" t="s">
        <v>123</v>
      </c>
      <c r="B97" s="52">
        <v>17888</v>
      </c>
      <c r="C97" s="57" t="s">
        <v>118</v>
      </c>
      <c r="D97" s="54" t="s">
        <v>119</v>
      </c>
      <c r="E97" s="60">
        <v>3904.16</v>
      </c>
      <c r="F97" s="52">
        <v>7548965</v>
      </c>
      <c r="G97" s="56" t="s">
        <v>85</v>
      </c>
    </row>
    <row r="98" spans="1:7" ht="27.95" customHeight="1" x14ac:dyDescent="0.25">
      <c r="A98" s="51" t="s">
        <v>123</v>
      </c>
      <c r="B98" s="52" t="s">
        <v>71</v>
      </c>
      <c r="C98" s="57" t="s">
        <v>127</v>
      </c>
      <c r="D98" s="54" t="s">
        <v>63</v>
      </c>
      <c r="E98" s="60">
        <v>62.4</v>
      </c>
      <c r="F98" s="52" t="s">
        <v>192</v>
      </c>
      <c r="G98" s="56" t="s">
        <v>85</v>
      </c>
    </row>
    <row r="99" spans="1:7" ht="27.95" customHeight="1" x14ac:dyDescent="0.25">
      <c r="A99" s="51" t="s">
        <v>123</v>
      </c>
      <c r="B99" s="52" t="s">
        <v>71</v>
      </c>
      <c r="C99" s="57" t="s">
        <v>127</v>
      </c>
      <c r="D99" s="54" t="s">
        <v>63</v>
      </c>
      <c r="E99" s="60">
        <v>193.44</v>
      </c>
      <c r="F99" s="52" t="s">
        <v>192</v>
      </c>
      <c r="G99" s="56" t="s">
        <v>85</v>
      </c>
    </row>
    <row r="100" spans="1:7" ht="27.95" customHeight="1" x14ac:dyDescent="0.25">
      <c r="A100" s="51" t="s">
        <v>183</v>
      </c>
      <c r="B100" s="52">
        <v>5955</v>
      </c>
      <c r="C100" s="57" t="s">
        <v>80</v>
      </c>
      <c r="D100" s="58" t="s">
        <v>105</v>
      </c>
      <c r="E100" s="55">
        <v>1914.54</v>
      </c>
      <c r="F100" s="52">
        <v>7548942</v>
      </c>
      <c r="G100" s="56" t="s">
        <v>85</v>
      </c>
    </row>
    <row r="101" spans="1:7" ht="27.95" customHeight="1" x14ac:dyDescent="0.25">
      <c r="A101" s="51" t="s">
        <v>183</v>
      </c>
      <c r="B101" s="52" t="s">
        <v>71</v>
      </c>
      <c r="C101" s="57" t="s">
        <v>127</v>
      </c>
      <c r="D101" s="54" t="s">
        <v>63</v>
      </c>
      <c r="E101" s="55">
        <v>30.6</v>
      </c>
      <c r="F101" s="52" t="s">
        <v>192</v>
      </c>
      <c r="G101" s="56" t="s">
        <v>85</v>
      </c>
    </row>
    <row r="102" spans="1:7" ht="27.95" customHeight="1" x14ac:dyDescent="0.25">
      <c r="A102" s="51" t="s">
        <v>183</v>
      </c>
      <c r="B102" s="52" t="s">
        <v>71</v>
      </c>
      <c r="C102" s="57" t="s">
        <v>127</v>
      </c>
      <c r="D102" s="54" t="s">
        <v>63</v>
      </c>
      <c r="E102" s="55">
        <v>94.86</v>
      </c>
      <c r="F102" s="52" t="s">
        <v>192</v>
      </c>
      <c r="G102" s="56" t="s">
        <v>85</v>
      </c>
    </row>
    <row r="103" spans="1:7" ht="27.95" customHeight="1" x14ac:dyDescent="0.25">
      <c r="A103" s="59" t="s">
        <v>117</v>
      </c>
      <c r="B103" s="52">
        <v>270</v>
      </c>
      <c r="C103" s="57" t="s">
        <v>132</v>
      </c>
      <c r="D103" s="58" t="s">
        <v>128</v>
      </c>
      <c r="E103" s="60">
        <v>12000</v>
      </c>
      <c r="F103" s="52">
        <v>7548964</v>
      </c>
      <c r="G103" s="56" t="s">
        <v>85</v>
      </c>
    </row>
    <row r="104" spans="1:7" ht="27.95" customHeight="1" x14ac:dyDescent="0.25">
      <c r="A104" s="59" t="s">
        <v>185</v>
      </c>
      <c r="B104" s="52">
        <v>99</v>
      </c>
      <c r="C104" s="57" t="s">
        <v>265</v>
      </c>
      <c r="D104" s="58" t="s">
        <v>266</v>
      </c>
      <c r="E104" s="60">
        <v>3280</v>
      </c>
      <c r="F104" s="52">
        <v>9044778</v>
      </c>
      <c r="G104" s="56" t="s">
        <v>85</v>
      </c>
    </row>
    <row r="105" spans="1:7" ht="27.95" customHeight="1" x14ac:dyDescent="0.25">
      <c r="A105" s="51" t="s">
        <v>141</v>
      </c>
      <c r="B105" s="52">
        <v>289</v>
      </c>
      <c r="C105" s="57" t="s">
        <v>142</v>
      </c>
      <c r="D105" s="54" t="s">
        <v>143</v>
      </c>
      <c r="E105" s="60">
        <v>3042</v>
      </c>
      <c r="F105" s="52">
        <v>7548953</v>
      </c>
      <c r="G105" s="75" t="s">
        <v>138</v>
      </c>
    </row>
    <row r="106" spans="1:7" ht="27.95" customHeight="1" x14ac:dyDescent="0.25">
      <c r="A106" s="51" t="s">
        <v>171</v>
      </c>
      <c r="B106" s="52">
        <v>4122</v>
      </c>
      <c r="C106" s="57" t="s">
        <v>151</v>
      </c>
      <c r="D106" s="54" t="s">
        <v>152</v>
      </c>
      <c r="E106" s="60">
        <v>2870</v>
      </c>
      <c r="F106" s="52">
        <v>7548875</v>
      </c>
      <c r="G106" s="75" t="s">
        <v>138</v>
      </c>
    </row>
    <row r="107" spans="1:7" ht="27.95" customHeight="1" x14ac:dyDescent="0.25">
      <c r="A107" s="51" t="s">
        <v>172</v>
      </c>
      <c r="B107" s="52">
        <v>4123</v>
      </c>
      <c r="C107" s="57" t="s">
        <v>151</v>
      </c>
      <c r="D107" s="54" t="s">
        <v>152</v>
      </c>
      <c r="E107" s="60">
        <v>770</v>
      </c>
      <c r="F107" s="52">
        <v>7548875</v>
      </c>
      <c r="G107" s="75" t="s">
        <v>138</v>
      </c>
    </row>
    <row r="108" spans="1:7" ht="29.25" customHeight="1" x14ac:dyDescent="0.25">
      <c r="A108" s="51" t="s">
        <v>141</v>
      </c>
      <c r="B108" s="52">
        <v>9329</v>
      </c>
      <c r="C108" s="57" t="s">
        <v>267</v>
      </c>
      <c r="D108" s="54" t="s">
        <v>268</v>
      </c>
      <c r="E108" s="60">
        <v>445</v>
      </c>
      <c r="F108" s="52">
        <v>2491</v>
      </c>
      <c r="G108" s="75" t="s">
        <v>138</v>
      </c>
    </row>
    <row r="109" spans="1:7" ht="27.95" customHeight="1" x14ac:dyDescent="0.25">
      <c r="A109" s="51" t="s">
        <v>126</v>
      </c>
      <c r="B109" s="52">
        <v>88</v>
      </c>
      <c r="C109" s="57" t="s">
        <v>155</v>
      </c>
      <c r="D109" s="54" t="s">
        <v>156</v>
      </c>
      <c r="E109" s="60">
        <v>422.32</v>
      </c>
      <c r="F109" s="52">
        <v>75488940</v>
      </c>
      <c r="G109" s="75" t="s">
        <v>31</v>
      </c>
    </row>
    <row r="110" spans="1:7" ht="27.95" customHeight="1" x14ac:dyDescent="0.25">
      <c r="A110" s="51" t="s">
        <v>126</v>
      </c>
      <c r="B110" s="52" t="s">
        <v>71</v>
      </c>
      <c r="C110" s="57" t="s">
        <v>127</v>
      </c>
      <c r="D110" s="54" t="s">
        <v>63</v>
      </c>
      <c r="E110" s="60">
        <v>6.75</v>
      </c>
      <c r="F110" s="52" t="s">
        <v>192</v>
      </c>
      <c r="G110" s="75" t="s">
        <v>31</v>
      </c>
    </row>
    <row r="111" spans="1:7" ht="27.95" customHeight="1" x14ac:dyDescent="0.25">
      <c r="A111" s="51" t="s">
        <v>126</v>
      </c>
      <c r="B111" s="52" t="s">
        <v>71</v>
      </c>
      <c r="C111" s="57" t="s">
        <v>127</v>
      </c>
      <c r="D111" s="54" t="s">
        <v>63</v>
      </c>
      <c r="E111" s="60">
        <v>20.93</v>
      </c>
      <c r="F111" s="52" t="s">
        <v>192</v>
      </c>
      <c r="G111" s="75" t="s">
        <v>31</v>
      </c>
    </row>
    <row r="112" spans="1:7" ht="27.95" customHeight="1" x14ac:dyDescent="0.25">
      <c r="A112" s="51" t="s">
        <v>72</v>
      </c>
      <c r="B112" s="52">
        <v>752</v>
      </c>
      <c r="C112" s="53" t="s">
        <v>100</v>
      </c>
      <c r="D112" s="54" t="s">
        <v>104</v>
      </c>
      <c r="E112" s="60">
        <v>22856.23</v>
      </c>
      <c r="F112" s="52">
        <v>7590855</v>
      </c>
      <c r="G112" s="56" t="s">
        <v>85</v>
      </c>
    </row>
    <row r="113" spans="1:7" ht="27.95" customHeight="1" x14ac:dyDescent="0.25">
      <c r="A113" s="51" t="s">
        <v>72</v>
      </c>
      <c r="B113" s="52" t="s">
        <v>71</v>
      </c>
      <c r="C113" s="57" t="s">
        <v>127</v>
      </c>
      <c r="D113" s="54" t="s">
        <v>63</v>
      </c>
      <c r="E113" s="60">
        <v>365.31</v>
      </c>
      <c r="F113" s="52" t="s">
        <v>192</v>
      </c>
      <c r="G113" s="56" t="s">
        <v>85</v>
      </c>
    </row>
    <row r="114" spans="1:7" ht="27.95" customHeight="1" x14ac:dyDescent="0.25">
      <c r="A114" s="51" t="s">
        <v>72</v>
      </c>
      <c r="B114" s="52" t="s">
        <v>71</v>
      </c>
      <c r="C114" s="57" t="s">
        <v>127</v>
      </c>
      <c r="D114" s="54" t="s">
        <v>63</v>
      </c>
      <c r="E114" s="60">
        <v>1132.46</v>
      </c>
      <c r="F114" s="52" t="s">
        <v>192</v>
      </c>
      <c r="G114" s="56" t="s">
        <v>85</v>
      </c>
    </row>
    <row r="115" spans="1:7" ht="27.95" customHeight="1" x14ac:dyDescent="0.25">
      <c r="A115" s="51" t="s">
        <v>72</v>
      </c>
      <c r="B115" s="52">
        <v>150</v>
      </c>
      <c r="C115" s="57" t="s">
        <v>133</v>
      </c>
      <c r="D115" s="54" t="s">
        <v>134</v>
      </c>
      <c r="E115" s="60">
        <v>22236.82</v>
      </c>
      <c r="F115" s="52">
        <v>7548891</v>
      </c>
      <c r="G115" s="56" t="s">
        <v>85</v>
      </c>
    </row>
    <row r="116" spans="1:7" ht="27.95" customHeight="1" x14ac:dyDescent="0.25">
      <c r="A116" s="51" t="s">
        <v>72</v>
      </c>
      <c r="B116" s="52" t="s">
        <v>71</v>
      </c>
      <c r="C116" s="57" t="s">
        <v>127</v>
      </c>
      <c r="D116" s="54" t="s">
        <v>63</v>
      </c>
      <c r="E116" s="60">
        <v>355.41</v>
      </c>
      <c r="F116" s="52" t="s">
        <v>192</v>
      </c>
      <c r="G116" s="56" t="s">
        <v>85</v>
      </c>
    </row>
    <row r="117" spans="1:7" ht="27.95" customHeight="1" x14ac:dyDescent="0.25">
      <c r="A117" s="51" t="s">
        <v>72</v>
      </c>
      <c r="B117" s="52" t="s">
        <v>71</v>
      </c>
      <c r="C117" s="57" t="s">
        <v>127</v>
      </c>
      <c r="D117" s="54" t="s">
        <v>63</v>
      </c>
      <c r="E117" s="60">
        <v>1101.77</v>
      </c>
      <c r="F117" s="52" t="s">
        <v>192</v>
      </c>
      <c r="G117" s="56" t="s">
        <v>85</v>
      </c>
    </row>
    <row r="118" spans="1:7" ht="27.95" customHeight="1" x14ac:dyDescent="0.25">
      <c r="A118" s="57" t="s">
        <v>107</v>
      </c>
      <c r="B118" s="52">
        <v>1890</v>
      </c>
      <c r="C118" s="57" t="s">
        <v>108</v>
      </c>
      <c r="D118" s="58" t="s">
        <v>109</v>
      </c>
      <c r="E118" s="60">
        <v>9250.14</v>
      </c>
      <c r="F118" s="52">
        <v>2489</v>
      </c>
      <c r="G118" s="75" t="s">
        <v>31</v>
      </c>
    </row>
    <row r="119" spans="1:7" ht="27.95" customHeight="1" x14ac:dyDescent="0.25">
      <c r="A119" s="57" t="s">
        <v>107</v>
      </c>
      <c r="B119" s="52" t="s">
        <v>122</v>
      </c>
      <c r="C119" s="57" t="s">
        <v>121</v>
      </c>
      <c r="D119" s="58" t="s">
        <v>63</v>
      </c>
      <c r="E119" s="105">
        <v>399.14</v>
      </c>
      <c r="F119" s="52" t="s">
        <v>192</v>
      </c>
      <c r="G119" s="75" t="s">
        <v>31</v>
      </c>
    </row>
    <row r="120" spans="1:7" ht="27.95" customHeight="1" x14ac:dyDescent="0.25">
      <c r="A120" s="57" t="s">
        <v>107</v>
      </c>
      <c r="B120" s="52" t="s">
        <v>71</v>
      </c>
      <c r="C120" s="57" t="s">
        <v>127</v>
      </c>
      <c r="D120" s="54" t="s">
        <v>63</v>
      </c>
      <c r="E120" s="60">
        <v>329.29</v>
      </c>
      <c r="F120" s="52" t="s">
        <v>192</v>
      </c>
      <c r="G120" s="75" t="s">
        <v>31</v>
      </c>
    </row>
    <row r="121" spans="1:7" ht="27.95" customHeight="1" x14ac:dyDescent="0.25">
      <c r="A121" s="51"/>
      <c r="B121" s="52">
        <v>308</v>
      </c>
      <c r="C121" s="53" t="s">
        <v>168</v>
      </c>
      <c r="D121" s="54" t="s">
        <v>169</v>
      </c>
      <c r="E121" s="76">
        <v>5785</v>
      </c>
      <c r="F121" s="52">
        <v>3126979</v>
      </c>
      <c r="G121" s="75" t="s">
        <v>31</v>
      </c>
    </row>
    <row r="122" spans="1:7" ht="27.95" customHeight="1" x14ac:dyDescent="0.25">
      <c r="A122" s="51"/>
      <c r="B122" s="52" t="s">
        <v>71</v>
      </c>
      <c r="C122" s="57" t="s">
        <v>127</v>
      </c>
      <c r="D122" s="54" t="s">
        <v>63</v>
      </c>
      <c r="E122" s="76">
        <v>715</v>
      </c>
      <c r="F122" s="52" t="s">
        <v>192</v>
      </c>
      <c r="G122" s="75" t="s">
        <v>31</v>
      </c>
    </row>
    <row r="123" spans="1:7" ht="27.95" customHeight="1" x14ac:dyDescent="0.25">
      <c r="A123" s="51"/>
      <c r="B123" s="52">
        <v>395</v>
      </c>
      <c r="C123" s="53" t="s">
        <v>177</v>
      </c>
      <c r="D123" s="54" t="s">
        <v>178</v>
      </c>
      <c r="E123" s="76">
        <v>13785.45</v>
      </c>
      <c r="F123" s="52">
        <v>39111</v>
      </c>
      <c r="G123" s="75" t="s">
        <v>31</v>
      </c>
    </row>
    <row r="124" spans="1:7" ht="27.95" customHeight="1" x14ac:dyDescent="0.25">
      <c r="A124" s="51" t="s">
        <v>199</v>
      </c>
      <c r="B124" s="52">
        <v>15269</v>
      </c>
      <c r="C124" s="53" t="s">
        <v>200</v>
      </c>
      <c r="D124" s="54" t="s">
        <v>201</v>
      </c>
      <c r="E124" s="76">
        <v>76954.149999999994</v>
      </c>
      <c r="F124" s="52">
        <v>2495</v>
      </c>
      <c r="G124" s="75" t="s">
        <v>31</v>
      </c>
    </row>
    <row r="125" spans="1:7" ht="27.95" customHeight="1" x14ac:dyDescent="0.25">
      <c r="A125" s="51" t="s">
        <v>199</v>
      </c>
      <c r="B125" s="52" t="s">
        <v>71</v>
      </c>
      <c r="C125" s="57" t="s">
        <v>127</v>
      </c>
      <c r="D125" s="54" t="s">
        <v>63</v>
      </c>
      <c r="E125" s="76">
        <v>1229.95</v>
      </c>
      <c r="F125" s="52" t="s">
        <v>192</v>
      </c>
      <c r="G125" s="75" t="s">
        <v>31</v>
      </c>
    </row>
    <row r="126" spans="1:7" ht="27.95" customHeight="1" x14ac:dyDescent="0.25">
      <c r="A126" s="51" t="s">
        <v>199</v>
      </c>
      <c r="B126" s="52" t="s">
        <v>71</v>
      </c>
      <c r="C126" s="57" t="s">
        <v>127</v>
      </c>
      <c r="D126" s="54" t="s">
        <v>63</v>
      </c>
      <c r="E126" s="76">
        <v>3812.86</v>
      </c>
      <c r="F126" s="52" t="s">
        <v>192</v>
      </c>
      <c r="G126" s="75" t="s">
        <v>31</v>
      </c>
    </row>
    <row r="127" spans="1:7" ht="27" customHeight="1" x14ac:dyDescent="0.25">
      <c r="A127" s="59" t="s">
        <v>81</v>
      </c>
      <c r="B127" s="52" t="s">
        <v>103</v>
      </c>
      <c r="C127" s="57" t="s">
        <v>197</v>
      </c>
      <c r="D127" s="58" t="s">
        <v>198</v>
      </c>
      <c r="E127" s="60">
        <v>1079.1500000000001</v>
      </c>
      <c r="F127" s="52">
        <v>2490</v>
      </c>
      <c r="G127" s="56" t="s">
        <v>130</v>
      </c>
    </row>
    <row r="128" spans="1:7" ht="27.95" customHeight="1" x14ac:dyDescent="0.25">
      <c r="A128" s="59" t="s">
        <v>99</v>
      </c>
      <c r="B128" s="52">
        <v>2097</v>
      </c>
      <c r="C128" s="57" t="s">
        <v>173</v>
      </c>
      <c r="D128" s="58" t="s">
        <v>174</v>
      </c>
      <c r="E128" s="60">
        <v>1800</v>
      </c>
      <c r="F128" s="52">
        <v>7548947</v>
      </c>
      <c r="G128" s="56" t="s">
        <v>85</v>
      </c>
    </row>
    <row r="129" spans="1:7" ht="27.95" customHeight="1" x14ac:dyDescent="0.25">
      <c r="A129" s="59" t="s">
        <v>186</v>
      </c>
      <c r="B129" s="52"/>
      <c r="C129" s="57" t="s">
        <v>187</v>
      </c>
      <c r="D129" s="54" t="s">
        <v>188</v>
      </c>
      <c r="E129" s="60"/>
      <c r="F129" s="52"/>
      <c r="G129" s="56" t="s">
        <v>85</v>
      </c>
    </row>
    <row r="130" spans="1:7" ht="27.95" customHeight="1" x14ac:dyDescent="0.25">
      <c r="A130" s="51" t="s">
        <v>199</v>
      </c>
      <c r="B130" s="52">
        <v>15270</v>
      </c>
      <c r="C130" s="53" t="s">
        <v>200</v>
      </c>
      <c r="D130" s="54" t="s">
        <v>201</v>
      </c>
      <c r="E130" s="76">
        <v>38579.35</v>
      </c>
      <c r="F130" s="52">
        <v>2496</v>
      </c>
      <c r="G130" s="75" t="s">
        <v>31</v>
      </c>
    </row>
    <row r="131" spans="1:7" ht="27.95" customHeight="1" x14ac:dyDescent="0.25">
      <c r="A131" s="51" t="s">
        <v>199</v>
      </c>
      <c r="B131" s="52" t="s">
        <v>71</v>
      </c>
      <c r="C131" s="57" t="s">
        <v>127</v>
      </c>
      <c r="D131" s="54" t="s">
        <v>63</v>
      </c>
      <c r="E131" s="76">
        <v>616.61</v>
      </c>
      <c r="F131" s="52" t="s">
        <v>192</v>
      </c>
      <c r="G131" s="75" t="s">
        <v>31</v>
      </c>
    </row>
    <row r="132" spans="1:7" ht="27.95" customHeight="1" x14ac:dyDescent="0.25">
      <c r="A132" s="51" t="s">
        <v>199</v>
      </c>
      <c r="B132" s="52" t="s">
        <v>71</v>
      </c>
      <c r="C132" s="57" t="s">
        <v>127</v>
      </c>
      <c r="D132" s="54" t="s">
        <v>63</v>
      </c>
      <c r="E132" s="76">
        <v>1911.5</v>
      </c>
      <c r="F132" s="52" t="s">
        <v>192</v>
      </c>
      <c r="G132" s="75" t="s">
        <v>31</v>
      </c>
    </row>
    <row r="133" spans="1:7" ht="27.95" customHeight="1" x14ac:dyDescent="0.25">
      <c r="A133" s="51" t="s">
        <v>207</v>
      </c>
      <c r="B133" s="52">
        <v>34</v>
      </c>
      <c r="C133" s="57" t="s">
        <v>208</v>
      </c>
      <c r="D133" s="54" t="s">
        <v>209</v>
      </c>
      <c r="E133" s="76">
        <v>29260</v>
      </c>
      <c r="F133" s="52">
        <v>39115</v>
      </c>
      <c r="G133" s="75" t="s">
        <v>31</v>
      </c>
    </row>
    <row r="134" spans="1:7" ht="27.95" customHeight="1" x14ac:dyDescent="0.25">
      <c r="A134" s="51" t="s">
        <v>207</v>
      </c>
      <c r="B134" s="52">
        <v>36</v>
      </c>
      <c r="C134" s="57" t="s">
        <v>208</v>
      </c>
      <c r="D134" s="54" t="s">
        <v>209</v>
      </c>
      <c r="E134" s="76">
        <v>28160</v>
      </c>
      <c r="F134" s="52">
        <v>39115</v>
      </c>
      <c r="G134" s="75" t="s">
        <v>31</v>
      </c>
    </row>
    <row r="135" spans="1:7" ht="27.95" customHeight="1" x14ac:dyDescent="0.25">
      <c r="A135" s="51" t="s">
        <v>210</v>
      </c>
      <c r="B135" s="52">
        <v>209</v>
      </c>
      <c r="C135" s="57" t="s">
        <v>213</v>
      </c>
      <c r="D135" s="54" t="s">
        <v>212</v>
      </c>
      <c r="E135" s="76">
        <v>5777.41</v>
      </c>
      <c r="F135" s="52">
        <v>7548878</v>
      </c>
      <c r="G135" s="75" t="s">
        <v>85</v>
      </c>
    </row>
    <row r="136" spans="1:7" ht="27.95" customHeight="1" x14ac:dyDescent="0.25">
      <c r="A136" s="51" t="s">
        <v>210</v>
      </c>
      <c r="B136" s="52" t="s">
        <v>71</v>
      </c>
      <c r="C136" s="57" t="s">
        <v>127</v>
      </c>
      <c r="D136" s="54" t="s">
        <v>63</v>
      </c>
      <c r="E136" s="76">
        <v>92.34</v>
      </c>
      <c r="F136" s="52" t="s">
        <v>192</v>
      </c>
      <c r="G136" s="75" t="s">
        <v>85</v>
      </c>
    </row>
    <row r="137" spans="1:7" ht="27.95" customHeight="1" x14ac:dyDescent="0.25">
      <c r="A137" s="51" t="s">
        <v>210</v>
      </c>
      <c r="B137" s="52" t="s">
        <v>71</v>
      </c>
      <c r="C137" s="57" t="s">
        <v>127</v>
      </c>
      <c r="D137" s="54" t="s">
        <v>63</v>
      </c>
      <c r="E137" s="76">
        <v>286.25</v>
      </c>
      <c r="F137" s="52" t="s">
        <v>192</v>
      </c>
      <c r="G137" s="75" t="s">
        <v>85</v>
      </c>
    </row>
    <row r="138" spans="1:7" ht="27.95" customHeight="1" x14ac:dyDescent="0.25">
      <c r="A138" s="51" t="s">
        <v>214</v>
      </c>
      <c r="B138" s="52">
        <v>116396</v>
      </c>
      <c r="C138" s="57" t="s">
        <v>215</v>
      </c>
      <c r="D138" s="54" t="s">
        <v>216</v>
      </c>
      <c r="E138" s="76">
        <v>238.38</v>
      </c>
      <c r="F138" s="52">
        <v>39124</v>
      </c>
      <c r="G138" s="75" t="s">
        <v>181</v>
      </c>
    </row>
    <row r="139" spans="1:7" ht="27.95" customHeight="1" x14ac:dyDescent="0.25">
      <c r="A139" s="51" t="s">
        <v>214</v>
      </c>
      <c r="B139" s="52" t="s">
        <v>71</v>
      </c>
      <c r="C139" s="57" t="s">
        <v>127</v>
      </c>
      <c r="D139" s="54" t="s">
        <v>63</v>
      </c>
      <c r="E139" s="76">
        <v>11.62</v>
      </c>
      <c r="F139" s="52" t="s">
        <v>192</v>
      </c>
      <c r="G139" s="75" t="s">
        <v>181</v>
      </c>
    </row>
    <row r="140" spans="1:7" ht="27.95" customHeight="1" x14ac:dyDescent="0.25">
      <c r="A140" s="51" t="s">
        <v>214</v>
      </c>
      <c r="B140" s="52">
        <v>263242</v>
      </c>
      <c r="C140" s="57" t="s">
        <v>235</v>
      </c>
      <c r="D140" s="54" t="s">
        <v>236</v>
      </c>
      <c r="E140" s="76">
        <v>1797.87</v>
      </c>
      <c r="F140" s="52">
        <v>391610</v>
      </c>
      <c r="G140" s="75" t="s">
        <v>181</v>
      </c>
    </row>
    <row r="141" spans="1:7" ht="27.95" customHeight="1" x14ac:dyDescent="0.25">
      <c r="A141" s="51" t="s">
        <v>239</v>
      </c>
      <c r="B141" s="52">
        <v>221</v>
      </c>
      <c r="C141" s="57" t="s">
        <v>124</v>
      </c>
      <c r="D141" s="54" t="s">
        <v>125</v>
      </c>
      <c r="E141" s="76">
        <v>2627.8</v>
      </c>
      <c r="F141" s="52">
        <v>7548950</v>
      </c>
      <c r="G141" s="75" t="s">
        <v>31</v>
      </c>
    </row>
    <row r="142" spans="1:7" ht="27.95" customHeight="1" x14ac:dyDescent="0.25">
      <c r="A142" s="51" t="s">
        <v>239</v>
      </c>
      <c r="B142" s="52" t="s">
        <v>71</v>
      </c>
      <c r="C142" s="57" t="s">
        <v>127</v>
      </c>
      <c r="D142" s="54" t="s">
        <v>63</v>
      </c>
      <c r="E142" s="76">
        <v>42</v>
      </c>
      <c r="F142" s="52" t="s">
        <v>192</v>
      </c>
      <c r="G142" s="75" t="s">
        <v>31</v>
      </c>
    </row>
    <row r="143" spans="1:7" ht="27.95" customHeight="1" x14ac:dyDescent="0.25">
      <c r="A143" s="51" t="s">
        <v>239</v>
      </c>
      <c r="B143" s="52" t="s">
        <v>71</v>
      </c>
      <c r="C143" s="57" t="s">
        <v>127</v>
      </c>
      <c r="D143" s="54" t="s">
        <v>63</v>
      </c>
      <c r="E143" s="76">
        <v>130.19999999999999</v>
      </c>
      <c r="F143" s="52" t="s">
        <v>192</v>
      </c>
      <c r="G143" s="75" t="s">
        <v>31</v>
      </c>
    </row>
    <row r="144" spans="1:7" ht="27.95" customHeight="1" x14ac:dyDescent="0.25">
      <c r="A144" s="51" t="s">
        <v>240</v>
      </c>
      <c r="B144" s="52">
        <v>153740</v>
      </c>
      <c r="C144" s="57" t="s">
        <v>237</v>
      </c>
      <c r="D144" s="54" t="s">
        <v>238</v>
      </c>
      <c r="E144" s="76">
        <v>14996</v>
      </c>
      <c r="F144" s="52">
        <v>2474</v>
      </c>
      <c r="G144" s="75" t="s">
        <v>36</v>
      </c>
    </row>
    <row r="145" spans="1:7" ht="27.95" customHeight="1" x14ac:dyDescent="0.25">
      <c r="A145" s="51" t="s">
        <v>269</v>
      </c>
      <c r="B145" s="52">
        <v>2426</v>
      </c>
      <c r="C145" s="57" t="s">
        <v>187</v>
      </c>
      <c r="D145" s="54" t="s">
        <v>188</v>
      </c>
      <c r="E145" s="76">
        <v>1200</v>
      </c>
      <c r="F145" s="52">
        <v>148593</v>
      </c>
      <c r="G145" s="75" t="s">
        <v>270</v>
      </c>
    </row>
    <row r="146" spans="1:7" ht="27.95" customHeight="1" x14ac:dyDescent="0.25">
      <c r="A146" s="51" t="s">
        <v>271</v>
      </c>
      <c r="B146" s="52">
        <v>1252</v>
      </c>
      <c r="C146" s="57" t="s">
        <v>272</v>
      </c>
      <c r="D146" s="54" t="s">
        <v>273</v>
      </c>
      <c r="E146" s="76">
        <v>1013.58</v>
      </c>
      <c r="F146" s="52">
        <v>7632579</v>
      </c>
      <c r="G146" s="75" t="s">
        <v>270</v>
      </c>
    </row>
    <row r="147" spans="1:7" ht="27.95" customHeight="1" x14ac:dyDescent="0.25">
      <c r="A147" s="51" t="s">
        <v>271</v>
      </c>
      <c r="B147" s="52" t="s">
        <v>71</v>
      </c>
      <c r="C147" s="57" t="s">
        <v>127</v>
      </c>
      <c r="D147" s="54" t="s">
        <v>63</v>
      </c>
      <c r="E147" s="76">
        <v>16.2</v>
      </c>
      <c r="F147" s="52" t="s">
        <v>192</v>
      </c>
      <c r="G147" s="75" t="s">
        <v>270</v>
      </c>
    </row>
    <row r="148" spans="1:7" ht="27.95" customHeight="1" x14ac:dyDescent="0.25">
      <c r="A148" s="51" t="s">
        <v>271</v>
      </c>
      <c r="B148" s="52" t="s">
        <v>71</v>
      </c>
      <c r="C148" s="57" t="s">
        <v>127</v>
      </c>
      <c r="D148" s="54" t="s">
        <v>63</v>
      </c>
      <c r="E148" s="76">
        <v>50.22</v>
      </c>
      <c r="F148" s="52" t="s">
        <v>192</v>
      </c>
      <c r="G148" s="75" t="s">
        <v>270</v>
      </c>
    </row>
    <row r="149" spans="1:7" ht="27.95" customHeight="1" x14ac:dyDescent="0.25">
      <c r="A149" s="81"/>
      <c r="B149" s="82"/>
      <c r="C149" s="83"/>
      <c r="D149" s="84"/>
      <c r="E149" s="85">
        <f>SUM(E94:E148)</f>
        <v>321352.45999999996</v>
      </c>
      <c r="F149" s="82"/>
      <c r="G149" s="86"/>
    </row>
    <row r="150" spans="1:7" ht="27.95" customHeight="1" x14ac:dyDescent="0.25">
      <c r="A150" s="52"/>
      <c r="B150" s="52" t="s">
        <v>112</v>
      </c>
      <c r="C150" s="52" t="s">
        <v>84</v>
      </c>
      <c r="D150" s="52"/>
      <c r="E150" s="87">
        <f>56+13.35+177.05+226.95+13.35+13.35</f>
        <v>500.05000000000007</v>
      </c>
      <c r="F150" s="52"/>
      <c r="G150" s="56" t="s">
        <v>111</v>
      </c>
    </row>
    <row r="151" spans="1:7" ht="27.95" customHeight="1" x14ac:dyDescent="0.25">
      <c r="A151" s="81"/>
      <c r="B151" s="82"/>
      <c r="C151" s="82"/>
      <c r="D151" s="82"/>
      <c r="E151" s="88">
        <f>E150</f>
        <v>500.05000000000007</v>
      </c>
      <c r="F151" s="82"/>
      <c r="G151" s="86"/>
    </row>
    <row r="152" spans="1:7" ht="51" customHeight="1" x14ac:dyDescent="0.25">
      <c r="A152" s="51" t="s">
        <v>204</v>
      </c>
      <c r="B152" s="52">
        <v>220</v>
      </c>
      <c r="C152" s="57" t="s">
        <v>124</v>
      </c>
      <c r="D152" s="58" t="s">
        <v>125</v>
      </c>
      <c r="E152" s="60">
        <v>23462.5</v>
      </c>
      <c r="F152" s="52">
        <v>7548950</v>
      </c>
      <c r="G152" s="75" t="s">
        <v>31</v>
      </c>
    </row>
    <row r="153" spans="1:7" ht="27.95" customHeight="1" x14ac:dyDescent="0.25">
      <c r="A153" s="59" t="s">
        <v>73</v>
      </c>
      <c r="B153" s="52" t="s">
        <v>71</v>
      </c>
      <c r="C153" s="57" t="s">
        <v>127</v>
      </c>
      <c r="D153" s="54" t="s">
        <v>63</v>
      </c>
      <c r="E153" s="60">
        <v>375</v>
      </c>
      <c r="F153" s="52" t="s">
        <v>192</v>
      </c>
      <c r="G153" s="75" t="s">
        <v>31</v>
      </c>
    </row>
    <row r="154" spans="1:7" ht="27.95" customHeight="1" x14ac:dyDescent="0.25">
      <c r="A154" s="59" t="s">
        <v>73</v>
      </c>
      <c r="B154" s="52" t="s">
        <v>71</v>
      </c>
      <c r="C154" s="57" t="s">
        <v>127</v>
      </c>
      <c r="D154" s="54" t="s">
        <v>63</v>
      </c>
      <c r="E154" s="60">
        <v>1162.5</v>
      </c>
      <c r="F154" s="52" t="s">
        <v>192</v>
      </c>
      <c r="G154" s="75" t="s">
        <v>31</v>
      </c>
    </row>
    <row r="155" spans="1:7" ht="27.95" customHeight="1" x14ac:dyDescent="0.25">
      <c r="A155" s="57" t="s">
        <v>189</v>
      </c>
      <c r="B155" s="52">
        <v>1889</v>
      </c>
      <c r="C155" s="57" t="s">
        <v>108</v>
      </c>
      <c r="D155" s="58" t="s">
        <v>109</v>
      </c>
      <c r="E155" s="60">
        <v>17798.400000000001</v>
      </c>
      <c r="F155" s="52">
        <v>2489</v>
      </c>
      <c r="G155" s="75" t="s">
        <v>31</v>
      </c>
    </row>
    <row r="156" spans="1:7" ht="27.95" customHeight="1" x14ac:dyDescent="0.25">
      <c r="A156" s="57" t="s">
        <v>189</v>
      </c>
      <c r="B156" s="52" t="s">
        <v>122</v>
      </c>
      <c r="C156" s="57" t="s">
        <v>121</v>
      </c>
      <c r="D156" s="58" t="s">
        <v>63</v>
      </c>
      <c r="E156" s="105">
        <v>768</v>
      </c>
      <c r="F156" s="52" t="s">
        <v>192</v>
      </c>
      <c r="G156" s="75" t="s">
        <v>31</v>
      </c>
    </row>
    <row r="157" spans="1:7" ht="27.95" customHeight="1" x14ac:dyDescent="0.25">
      <c r="A157" s="57" t="s">
        <v>189</v>
      </c>
      <c r="B157" s="52" t="s">
        <v>71</v>
      </c>
      <c r="C157" s="57" t="s">
        <v>127</v>
      </c>
      <c r="D157" s="54" t="s">
        <v>63</v>
      </c>
      <c r="E157" s="60">
        <v>633.6</v>
      </c>
      <c r="F157" s="52" t="s">
        <v>192</v>
      </c>
      <c r="G157" s="75" t="s">
        <v>31</v>
      </c>
    </row>
    <row r="158" spans="1:7" ht="27.95" customHeight="1" x14ac:dyDescent="0.25">
      <c r="A158" s="81"/>
      <c r="B158" s="82"/>
      <c r="C158" s="89"/>
      <c r="D158" s="84"/>
      <c r="E158" s="91">
        <f>SUM(E152:E157)</f>
        <v>44200</v>
      </c>
      <c r="F158" s="82"/>
      <c r="G158" s="90"/>
    </row>
    <row r="159" spans="1:7" ht="27.95" customHeight="1" x14ac:dyDescent="0.25">
      <c r="A159" s="59"/>
      <c r="B159" s="52" t="s">
        <v>112</v>
      </c>
      <c r="C159" s="52" t="s">
        <v>84</v>
      </c>
      <c r="D159" s="52"/>
      <c r="E159" s="87">
        <v>82.6</v>
      </c>
      <c r="F159" s="52">
        <v>10925</v>
      </c>
      <c r="G159" s="56" t="s">
        <v>111</v>
      </c>
    </row>
    <row r="160" spans="1:7" ht="27.75" customHeight="1" x14ac:dyDescent="0.25">
      <c r="A160" s="92"/>
      <c r="B160" s="92"/>
      <c r="C160" s="92"/>
      <c r="D160" s="92"/>
      <c r="E160" s="93">
        <f>SUM(E159:E159)</f>
        <v>82.6</v>
      </c>
      <c r="F160" s="95"/>
      <c r="G160" s="92"/>
    </row>
    <row r="161" spans="1:7" ht="33" customHeight="1" x14ac:dyDescent="0.25">
      <c r="A161" s="96"/>
      <c r="B161" s="96"/>
      <c r="C161" s="96"/>
      <c r="D161" s="96" t="s">
        <v>241</v>
      </c>
      <c r="E161" s="97">
        <f>E24+E37+E73+E93+E149+E151+E158+E160</f>
        <v>573525.92999999993</v>
      </c>
      <c r="F161" s="98"/>
      <c r="G161" s="99"/>
    </row>
    <row r="162" spans="1:7" x14ac:dyDescent="0.25">
      <c r="A162" s="23"/>
      <c r="B162" s="23"/>
      <c r="C162" s="23"/>
      <c r="D162" s="23"/>
      <c r="E162" s="48"/>
      <c r="F162" s="24"/>
    </row>
    <row r="163" spans="1:7" x14ac:dyDescent="0.25">
      <c r="A163" s="23"/>
      <c r="B163" s="23"/>
      <c r="C163" s="23"/>
      <c r="D163" s="43"/>
      <c r="E163" s="48"/>
      <c r="F163" s="24"/>
    </row>
    <row r="164" spans="1:7" x14ac:dyDescent="0.25">
      <c r="A164" s="23"/>
      <c r="B164" s="23"/>
      <c r="C164" s="23"/>
      <c r="D164" s="42"/>
      <c r="E164" s="48"/>
      <c r="F164" s="24"/>
    </row>
    <row r="165" spans="1:7" x14ac:dyDescent="0.25">
      <c r="A165" s="23"/>
      <c r="B165" s="23"/>
      <c r="C165" s="23"/>
      <c r="D165" s="42"/>
      <c r="E165" s="48"/>
      <c r="F165" s="24"/>
    </row>
    <row r="166" spans="1:7" x14ac:dyDescent="0.25">
      <c r="A166" s="23"/>
      <c r="B166" s="23"/>
      <c r="C166" s="23"/>
      <c r="D166" s="44"/>
      <c r="E166" s="48"/>
      <c r="F166" s="24"/>
    </row>
    <row r="167" spans="1:7" x14ac:dyDescent="0.25">
      <c r="A167" s="23"/>
      <c r="B167" s="23"/>
      <c r="C167" s="23"/>
      <c r="D167" s="42"/>
      <c r="E167" s="48"/>
      <c r="F167" s="24"/>
    </row>
    <row r="168" spans="1:7" x14ac:dyDescent="0.25">
      <c r="A168" s="23"/>
      <c r="B168" s="23"/>
      <c r="C168" s="23"/>
      <c r="D168" s="42"/>
      <c r="E168" s="48"/>
      <c r="F168" s="24"/>
    </row>
    <row r="169" spans="1:7" x14ac:dyDescent="0.25">
      <c r="A169" s="23"/>
      <c r="B169" s="23"/>
      <c r="C169" s="23"/>
      <c r="D169" s="23"/>
      <c r="E169" s="48"/>
      <c r="F169" s="24"/>
    </row>
    <row r="170" spans="1:7" x14ac:dyDescent="0.25">
      <c r="A170" s="23"/>
      <c r="B170" s="23"/>
      <c r="C170" s="23"/>
      <c r="D170" s="23"/>
      <c r="E170" s="48"/>
      <c r="F170" s="24"/>
    </row>
    <row r="171" spans="1:7" x14ac:dyDescent="0.25">
      <c r="A171" s="23"/>
      <c r="B171" s="23"/>
      <c r="C171" s="23"/>
      <c r="D171" s="23"/>
      <c r="E171" s="48"/>
      <c r="F171" s="24"/>
    </row>
    <row r="172" spans="1:7" x14ac:dyDescent="0.25">
      <c r="A172" s="23"/>
      <c r="B172" s="23"/>
      <c r="C172" s="23"/>
      <c r="D172" s="23"/>
      <c r="E172" s="48"/>
      <c r="F172" s="24"/>
    </row>
    <row r="173" spans="1:7" x14ac:dyDescent="0.25">
      <c r="A173" s="23"/>
      <c r="B173" s="23"/>
      <c r="C173" s="23"/>
      <c r="D173" s="23"/>
      <c r="E173" s="48"/>
      <c r="F173" s="24"/>
    </row>
    <row r="174" spans="1:7" x14ac:dyDescent="0.25">
      <c r="A174" s="23"/>
      <c r="B174" s="23"/>
      <c r="C174" s="23"/>
      <c r="D174" s="23"/>
      <c r="E174" s="48"/>
      <c r="F174" s="24"/>
    </row>
    <row r="175" spans="1:7" x14ac:dyDescent="0.25">
      <c r="A175" s="23"/>
      <c r="B175" s="23"/>
      <c r="C175" s="23"/>
      <c r="D175" s="23"/>
      <c r="E175" s="48"/>
      <c r="F175" s="24"/>
    </row>
    <row r="176" spans="1:7" x14ac:dyDescent="0.25">
      <c r="A176" s="23"/>
      <c r="B176" s="23"/>
      <c r="C176" s="23"/>
      <c r="D176" s="23"/>
      <c r="E176" s="48"/>
      <c r="F176" s="24"/>
    </row>
    <row r="177" spans="1:6" x14ac:dyDescent="0.25">
      <c r="A177" s="23"/>
      <c r="B177" s="23"/>
      <c r="C177" s="23"/>
      <c r="D177" s="23"/>
      <c r="E177" s="48"/>
      <c r="F177" s="24"/>
    </row>
    <row r="178" spans="1:6" x14ac:dyDescent="0.25">
      <c r="E178" s="50"/>
    </row>
    <row r="179" spans="1:6" x14ac:dyDescent="0.25">
      <c r="E179" s="47"/>
    </row>
    <row r="180" spans="1:6" x14ac:dyDescent="0.25">
      <c r="E180" s="47"/>
    </row>
    <row r="181" spans="1:6" x14ac:dyDescent="0.25">
      <c r="E181" s="47"/>
    </row>
    <row r="182" spans="1:6" x14ac:dyDescent="0.25">
      <c r="E182" s="50"/>
    </row>
    <row r="183" spans="1:6" x14ac:dyDescent="0.25">
      <c r="E183" s="47"/>
    </row>
    <row r="184" spans="1:6" x14ac:dyDescent="0.25">
      <c r="E184" s="47"/>
    </row>
    <row r="186" spans="1:6" x14ac:dyDescent="0.25">
      <c r="E186" s="47"/>
    </row>
  </sheetData>
  <autoFilter ref="A1:G161" xr:uid="{00000000-0009-0000-0000-000001000000}"/>
  <pageMargins left="0.51181102362204722" right="0.51181102362204722" top="0.98425196850393704" bottom="0.39370078740157483" header="0.31496062992125984" footer="0.31496062992125984"/>
  <pageSetup paperSize="9" scale="54" orientation="portrait" horizontalDpi="1200" r:id="rId1"/>
  <rowBreaks count="3" manualBreakCount="3">
    <brk id="37" max="11" man="1"/>
    <brk id="73" max="11" man="1"/>
    <brk id="123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agosto</vt:lpstr>
      <vt:lpstr>Planilha2</vt:lpstr>
      <vt:lpstr>agosto!Area_de_impressao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2025-10-23T10:58:56Z</cp:lastPrinted>
  <dcterms:created xsi:type="dcterms:W3CDTF">2015-02-24T11:41:13Z</dcterms:created>
  <dcterms:modified xsi:type="dcterms:W3CDTF">2025-10-28T10:59:49Z</dcterms:modified>
</cp:coreProperties>
</file>