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6F80387D-DCD2-4A7D-B427-6F70789B3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junho" sheetId="26" r:id="rId2"/>
    <sheet name="Planilha2" sheetId="28" r:id="rId3"/>
  </sheets>
  <definedNames>
    <definedName name="_xlnm._FilterDatabase" localSheetId="1" hidden="1">junho!$A$1:$G$165</definedName>
    <definedName name="_xlnm.Print_Area" localSheetId="1">junho!$A$1:$G$165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5" l="1"/>
  <c r="D81" i="25"/>
  <c r="F31" i="25" l="1"/>
  <c r="E156" i="26"/>
  <c r="E155" i="26"/>
  <c r="E157" i="26" s="1"/>
  <c r="E64" i="26" l="1"/>
  <c r="E63" i="26"/>
  <c r="E62" i="26"/>
  <c r="E60" i="26"/>
  <c r="E59" i="26"/>
  <c r="E58" i="26"/>
  <c r="E154" i="26" l="1"/>
  <c r="E68" i="26"/>
  <c r="E50" i="26"/>
  <c r="E106" i="26" l="1"/>
  <c r="E164" i="26" l="1"/>
  <c r="E40" i="26"/>
  <c r="E26" i="26"/>
  <c r="E85" i="26" l="1"/>
  <c r="F30" i="25" l="1"/>
  <c r="D83" i="25" l="1"/>
  <c r="E86" i="26" l="1"/>
  <c r="E165" i="26" s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1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3.130,27 conta 67034
30,52 + 0,04 conta 3030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13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20 procedimentos
</t>
        </r>
      </text>
    </comment>
    <comment ref="E24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13 atendimentos não presenciais + 1ATENDIMENTO PRESENSICIAL</t>
        </r>
      </text>
    </comment>
    <comment ref="E25" authorId="0" shapeId="0" xr:uid="{D2173230-336B-4247-B11B-803EBB7B703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 HORAS/AULA</t>
        </r>
      </text>
    </comment>
    <comment ref="E107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45exames</t>
        </r>
      </text>
    </comment>
    <comment ref="E110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27
 exames</t>
        </r>
      </text>
    </comment>
    <comment ref="E113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18 naso</t>
        </r>
      </text>
    </comment>
    <comment ref="E116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95
exames</t>
        </r>
      </text>
    </comment>
    <comment ref="E117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00 exames laudados</t>
        </r>
      </text>
    </comment>
    <comment ref="E118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38 exames</t>
        </r>
      </text>
    </comment>
    <comment ref="E119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18 testes seguimento</t>
        </r>
      </text>
    </comment>
    <comment ref="E120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03 testes maternidade</t>
        </r>
      </text>
    </comment>
    <comment ref="E121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8
exames eletroencefalograma</t>
        </r>
      </text>
    </comment>
    <comment ref="E124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398 exames</t>
        </r>
      </text>
    </comment>
    <comment ref="E127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365 exames
</t>
        </r>
      </text>
    </comment>
    <comment ref="E136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exames realizados em maio</t>
        </r>
      </text>
    </comment>
    <comment ref="E139" authorId="0" shapeId="0" xr:uid="{4E59BF6D-D66A-42BB-8B37-AA1AF1CB3151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exames realizados em junho</t>
        </r>
      </text>
    </comment>
    <comment ref="E142" authorId="0" shapeId="0" xr:uid="{F95E8D64-7E02-41B6-A80A-4DC0C0B38B5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maio</t>
        </r>
      </text>
    </comment>
    <comment ref="E143" authorId="0" shapeId="0" xr:uid="{02704C96-0F93-4725-A63E-DA7C77D13FD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maio</t>
        </r>
      </text>
    </comment>
    <comment ref="E144" authorId="0" shapeId="0" xr:uid="{FAD29ECE-C2A7-429C-A5AB-7212760257EC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maio</t>
        </r>
      </text>
    </comment>
  </commentList>
</comments>
</file>

<file path=xl/sharedStrings.xml><?xml version="1.0" encoding="utf-8"?>
<sst xmlns="http://schemas.openxmlformats.org/spreadsheetml/2006/main" count="827" uniqueCount="283">
  <si>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</si>
  <si>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</si>
  <si>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</si>
  <si>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</si>
  <si>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</si>
  <si>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</si>
  <si>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</si>
  <si>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</si>
  <si>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</si>
  <si>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</si>
  <si>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</si>
  <si>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</si>
  <si>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</si>
  <si>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</si>
  <si>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</si>
  <si>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</si>
  <si>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</si>
  <si>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</si>
  <si>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</si>
  <si>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</si>
  <si>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</si>
  <si>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</si>
  <si>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</si>
  <si>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</si>
  <si>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</si>
  <si>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</si>
  <si>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</si>
  <si>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</si>
  <si>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</si>
  <si>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</si>
  <si>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</si>
  <si>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</si>
  <si>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</si>
  <si>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</si>
  <si>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</si>
  <si>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</si>
  <si>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</si>
  <si>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</si>
  <si>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</si>
  <si>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</si>
  <si>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</si>
  <si>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</si>
  <si>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</si>
  <si>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</si>
  <si>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</si>
  <si>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</si>
  <si>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</si>
  <si>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</si>
  <si>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</si>
  <si>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</si>
  <si>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</si>
  <si>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</si>
  <si>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</si>
  <si>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</si>
  <si>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</si>
  <si>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</si>
  <si>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</si>
  <si>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</si>
  <si>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</si>
  <si>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</si>
  <si>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</si>
  <si>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</si>
  <si>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</si>
  <si>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</si>
  <si>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</si>
  <si>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</si>
  <si>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</si>
  <si>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</si>
  <si>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</si>
  <si>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</si>
  <si>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</si>
  <si>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</si>
  <si>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</si>
  <si>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</si>
  <si>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</si>
  <si>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</si>
  <si>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</si>
  <si>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</si>
  <si>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</si>
  <si>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</si>
  <si>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</si>
  <si>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</si>
  <si>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</si>
  <si>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</si>
  <si>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</si>
  <si>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</si>
  <si>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</si>
  <si>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</si>
  <si>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</si>
  <si>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</si>
  <si>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</si>
  <si>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Vanusa Aparecida Colares Silva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</si>
  <si>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</si>
  <si>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</si>
  <si>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</si>
  <si>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</si>
  <si>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</si>
  <si>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</si>
  <si>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</si>
  <si>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</si>
  <si>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</si>
  <si>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</si>
  <si>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TOTAL DE DESPESAS PAGAS NESTE EXERCÍCIO (R$)                                                      J = (H + I)</t>
  </si>
  <si>
    <t>Serviço de Regulação</t>
  </si>
  <si>
    <t>Millena Souza da Silva</t>
  </si>
  <si>
    <t>Thalita Guedes de Moraes Lourdes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</si>
  <si>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</si>
  <si>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</si>
  <si>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</si>
  <si>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</si>
  <si>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</si>
  <si>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</si>
  <si>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</si>
  <si>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</si>
  <si>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</si>
  <si>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</si>
  <si>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</si>
  <si>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Serviço de Infectologia</t>
  </si>
  <si>
    <t>37.266.019/0001-94</t>
  </si>
  <si>
    <t>Pro Infecto Serviços Médicos Ltda</t>
  </si>
  <si>
    <t>Vitoria Stefani dos Santos Lopes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</si>
  <si>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</si>
  <si>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</si>
  <si>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</si>
  <si>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</si>
  <si>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</si>
  <si>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</si>
  <si>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</si>
  <si>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Noseap Fisioterapia Eireli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</si>
  <si>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</si>
  <si>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</si>
  <si>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</si>
  <si>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</si>
  <si>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</si>
  <si>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</si>
  <si>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Serviço Higiene</t>
  </si>
  <si>
    <t>Maksud Cardiologia Diagnóstica e Terapeutica Ltda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</si>
  <si>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</si>
  <si>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</si>
  <si>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</si>
  <si>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</si>
  <si>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</si>
  <si>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</si>
  <si>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Ana Carolina Braga dos Santos</t>
  </si>
  <si>
    <t>Alexandre Marques</t>
  </si>
  <si>
    <t>284.896.558-47</t>
  </si>
  <si>
    <t xml:space="preserve">gêneros alimentícios 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</si>
  <si>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</si>
  <si>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</si>
  <si>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</si>
  <si>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</si>
  <si>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</si>
  <si>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</si>
  <si>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</si>
  <si>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</si>
  <si>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</si>
  <si>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</si>
  <si>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</si>
  <si>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</si>
  <si>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</si>
  <si>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</si>
  <si>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</si>
  <si>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</si>
  <si>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Fernando Rabelo de Oliveira</t>
  </si>
  <si>
    <t>Sindicato dos Empregados em Estab Serv Saude SJC</t>
  </si>
  <si>
    <t>28.078.064/0001-24</t>
  </si>
  <si>
    <t>00.531.736/0001-96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</si>
  <si>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</si>
  <si>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</si>
  <si>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</si>
  <si>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</si>
  <si>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</si>
  <si>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Leandro Gomes dos Santos</t>
  </si>
  <si>
    <t>Serviços adm/enf/hig</t>
  </si>
  <si>
    <t>56.908.115/0001-33</t>
  </si>
  <si>
    <t>Spectare Serviços Médicos Ltda</t>
  </si>
  <si>
    <t>Serviço Oftalmologia</t>
  </si>
  <si>
    <t xml:space="preserve">Maria Luiza Rodrigues Dias </t>
  </si>
  <si>
    <t>Efath Serviços Especializados Ltda</t>
  </si>
  <si>
    <t>43.813.540/0001-05</t>
  </si>
  <si>
    <t>Layane Raquel Bernades de Araujo</t>
  </si>
  <si>
    <t>medicamento</t>
  </si>
  <si>
    <t>Adriana Moreira</t>
  </si>
  <si>
    <t>Teste de orelhinha seguimento</t>
  </si>
  <si>
    <t>Teste de orelhinha maternidade</t>
  </si>
  <si>
    <t>Unidonto Cooperativa Odontologica de Jacarei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</si>
  <si>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</si>
  <si>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</si>
  <si>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</si>
  <si>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</si>
  <si>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</si>
  <si>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</si>
  <si>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</si>
  <si>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</si>
  <si>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</si>
  <si>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</si>
  <si>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</si>
  <si>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>Talita da Cunha Campos</t>
  </si>
  <si>
    <t xml:space="preserve">material médico hospitalar </t>
  </si>
  <si>
    <t>Eletros laudados</t>
  </si>
  <si>
    <t>Laparo Serviços Médicos Assessoria Ltda</t>
  </si>
  <si>
    <t>11.639.597/0001-35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</si>
  <si>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</si>
  <si>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</si>
  <si>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</si>
  <si>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</si>
  <si>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</si>
  <si>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</si>
  <si>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</si>
  <si>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</si>
  <si>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</si>
  <si>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</si>
  <si>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Kaprinter Comércio Serviço e Locação de Equipamento</t>
  </si>
  <si>
    <t>Marcelo de Faria Batista</t>
  </si>
  <si>
    <t>Fernanda Ferreira do Carmo</t>
  </si>
  <si>
    <t>Leidjane Vilela da Silva Nascimento</t>
  </si>
  <si>
    <t>Med Center Comercial Ltda</t>
  </si>
  <si>
    <t>00.874.929/0005-73</t>
  </si>
  <si>
    <t>48.100.176/0002-22</t>
  </si>
  <si>
    <t>08.189.587/0001-30</t>
  </si>
  <si>
    <t>02.947.234/0001-76</t>
  </si>
  <si>
    <t>Reval Atacado de Papelaria Ltda</t>
  </si>
  <si>
    <t>52.434.156/0001-84</t>
  </si>
  <si>
    <t>Tanby Comércio de Papeis Ltda</t>
  </si>
  <si>
    <t>65.069.593/0001-98</t>
  </si>
  <si>
    <t>Bem Viver Servços Técnicos Ltda</t>
  </si>
  <si>
    <t>06.863.003/0001-35</t>
  </si>
  <si>
    <t>Serviço de laboratório</t>
  </si>
  <si>
    <t>Cientificalab Produtos Laboratoriais e Sistemas Ltda</t>
  </si>
  <si>
    <t>04.539.279/0001-37</t>
  </si>
  <si>
    <t>Termo de Aditamento nº 01</t>
  </si>
  <si>
    <t>28 de  fevereiro de 2030</t>
  </si>
  <si>
    <t>Serviço do Emad  01 enfermeiro /   02 tecnicos enfermagem  /01 nutricionista</t>
  </si>
  <si>
    <t>Fernanda Rodrigues</t>
  </si>
  <si>
    <t>RDGS preserve Saude e Segurança do Trabalho Ltda</t>
  </si>
  <si>
    <t>serviço diagnóstico por imagem</t>
  </si>
  <si>
    <t>DBI Comércio e Importação Ltda</t>
  </si>
  <si>
    <t>07.295.190/0001-60</t>
  </si>
  <si>
    <t>11.206.099/0001-07</t>
  </si>
  <si>
    <t>Comercial Cirurgica Rioclarense Ltda</t>
  </si>
  <si>
    <t>67.729.178/0004-91</t>
  </si>
  <si>
    <t>Serviço de Mamografia</t>
  </si>
  <si>
    <t>Mama Móvel Digital Ltda</t>
  </si>
  <si>
    <t>46.778.415/0001-91</t>
  </si>
  <si>
    <t>Serviço médico Psiquiatra</t>
  </si>
  <si>
    <t>Futura Comércio de Produtos Médicos e Hospitalares Ltda</t>
  </si>
  <si>
    <t>08.231.734/0001-93</t>
  </si>
  <si>
    <t>Supermed Com e Imp de Prod Med e Hosp Ltda</t>
  </si>
  <si>
    <t>Melhor Gas Distribuidoa Ltda Epp</t>
  </si>
  <si>
    <t>Souza Café Comercio de Máquinas e Bebidas Quentes Eireli</t>
  </si>
  <si>
    <t>Lider Vale Produtos e Equip para Limpeza Ltda</t>
  </si>
  <si>
    <t>Uzias Custodio de Souza</t>
  </si>
  <si>
    <t>31.633.836/0001-57</t>
  </si>
  <si>
    <t>Sist de Serv RB Quality Com de Embalagens Ltda</t>
  </si>
  <si>
    <t>Spartan do Brasil Produtos Quimicos Ltda</t>
  </si>
  <si>
    <t>46.256.772/0002-70</t>
  </si>
  <si>
    <t>Alexandre Eduardo Dias de Araujo</t>
  </si>
  <si>
    <t>00.331.737/0001-97</t>
  </si>
  <si>
    <t>Outros materiais de consumo (parcial)</t>
  </si>
  <si>
    <t>serviço laboratorio</t>
  </si>
  <si>
    <t>Reversão Produções Gráficas Ltda Me</t>
  </si>
  <si>
    <t>01.383.391/0001-33</t>
  </si>
  <si>
    <t>Marcos de Oliveira Oaiva</t>
  </si>
  <si>
    <t>49.955.228/0001-24</t>
  </si>
  <si>
    <t>Fernanda Armando Materiais de Construção</t>
  </si>
  <si>
    <t>30.607.886/0001-05</t>
  </si>
  <si>
    <t>Murakami e Murakami Ferragens Ltda Me</t>
  </si>
  <si>
    <t>69.231.777/0001-63</t>
  </si>
  <si>
    <t>37.229.383/001-84</t>
  </si>
  <si>
    <t>Bem Medicina de Familia Serviços Médicos Ltda</t>
  </si>
  <si>
    <t>serviço dermatologia</t>
  </si>
  <si>
    <t>Cipax Medicina Diagnóstica Ltda</t>
  </si>
  <si>
    <t>50.011.949/0001-65</t>
  </si>
  <si>
    <t>Luxtec Sistemas Opticos Ltda</t>
  </si>
  <si>
    <t>03.247.414/0001-08</t>
  </si>
  <si>
    <t>88595750/ 403536</t>
  </si>
  <si>
    <t>413114/ 88605109</t>
  </si>
  <si>
    <t>404697/ 88596914</t>
  </si>
  <si>
    <t>406263/ 88598473</t>
  </si>
  <si>
    <t>Transf. Bancária nº 7191692 constante do Extrato</t>
  </si>
  <si>
    <t>Transf. Bancária nº 7201251 constante do Extrato</t>
  </si>
  <si>
    <t>Transf. Bancária nº 7184421 constante do Extrato</t>
  </si>
  <si>
    <t>Guararema, 01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</si>
</sst>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Arial Narrow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164" fontId="14" fillId="0" borderId="0" xfId="0" applyNumberFormat="1" applyFont="1"/>
    <xf numFmtId="4" fontId="16" fillId="0" borderId="1" xfId="0" applyNumberFormat="1" applyFont="1" applyBorder="1"/>
    <xf numFmtId="164" fontId="0" fillId="0" borderId="0" xfId="1" applyFont="1" applyFill="1" applyBorder="1"/>
    <xf numFmtId="164" fontId="0" fillId="0" borderId="0" xfId="1" applyFont="1" applyFill="1"/>
    <xf numFmtId="0" fontId="17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18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7" fillId="0" borderId="0" xfId="0" applyNumberFormat="1" applyFont="1"/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0" fontId="24" fillId="0" borderId="2" xfId="0" applyFont="1" applyBorder="1" applyAlignment="1">
      <alignment horizontal="left" wrapText="1"/>
    </xf>
    <xf numFmtId="0" fontId="24" fillId="0" borderId="1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64" fontId="25" fillId="0" borderId="2" xfId="1" applyFont="1" applyFill="1" applyBorder="1" applyAlignment="1">
      <alignment horizontal="right"/>
    </xf>
    <xf numFmtId="0" fontId="26" fillId="0" borderId="1" xfId="0" applyFont="1" applyBorder="1"/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2" xfId="0" applyFont="1" applyBorder="1" applyAlignment="1">
      <alignment horizontal="left"/>
    </xf>
    <xf numFmtId="164" fontId="25" fillId="0" borderId="2" xfId="1" applyFont="1" applyFill="1" applyBorder="1"/>
    <xf numFmtId="0" fontId="24" fillId="3" borderId="2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left"/>
    </xf>
    <xf numFmtId="164" fontId="27" fillId="3" borderId="2" xfId="1" applyFont="1" applyFill="1" applyBorder="1"/>
    <xf numFmtId="0" fontId="26" fillId="3" borderId="1" xfId="0" applyFont="1" applyFill="1" applyBorder="1"/>
    <xf numFmtId="0" fontId="24" fillId="4" borderId="2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/>
    </xf>
    <xf numFmtId="0" fontId="24" fillId="4" borderId="4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164" fontId="27" fillId="4" borderId="2" xfId="1" applyFont="1" applyFill="1" applyBorder="1"/>
    <xf numFmtId="0" fontId="26" fillId="4" borderId="1" xfId="0" applyFont="1" applyFill="1" applyBorder="1"/>
    <xf numFmtId="1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164" fontId="24" fillId="0" borderId="2" xfId="1" applyFont="1" applyFill="1" applyBorder="1"/>
    <xf numFmtId="164" fontId="27" fillId="0" borderId="2" xfId="1" applyFont="1" applyFill="1" applyBorder="1" applyAlignment="1">
      <alignment horizontal="right"/>
    </xf>
    <xf numFmtId="164" fontId="27" fillId="3" borderId="2" xfId="1" applyFont="1" applyFill="1" applyBorder="1" applyAlignment="1">
      <alignment horizontal="right"/>
    </xf>
    <xf numFmtId="0" fontId="24" fillId="0" borderId="1" xfId="0" applyFont="1" applyBorder="1" applyAlignment="1">
      <alignment wrapText="1"/>
    </xf>
    <xf numFmtId="164" fontId="25" fillId="0" borderId="2" xfId="1" applyFont="1" applyFill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164" fontId="28" fillId="2" borderId="2" xfId="1" applyFont="1" applyFill="1" applyBorder="1"/>
    <xf numFmtId="0" fontId="26" fillId="2" borderId="1" xfId="0" applyFont="1" applyFill="1" applyBorder="1"/>
    <xf numFmtId="164" fontId="24" fillId="0" borderId="1" xfId="1" applyFont="1" applyFill="1" applyBorder="1"/>
    <xf numFmtId="164" fontId="28" fillId="2" borderId="1" xfId="1" applyFont="1" applyFill="1" applyBorder="1"/>
    <xf numFmtId="0" fontId="24" fillId="2" borderId="4" xfId="0" applyFont="1" applyFill="1" applyBorder="1" applyAlignment="1">
      <alignment horizontal="left" wrapText="1"/>
    </xf>
    <xf numFmtId="164" fontId="25" fillId="2" borderId="2" xfId="1" applyFont="1" applyFill="1" applyBorder="1"/>
    <xf numFmtId="0" fontId="26" fillId="2" borderId="1" xfId="0" applyFont="1" applyFill="1" applyBorder="1" applyAlignment="1">
      <alignment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/>
    <xf numFmtId="0" fontId="29" fillId="3" borderId="1" xfId="0" applyFont="1" applyFill="1" applyBorder="1"/>
    <xf numFmtId="164" fontId="25" fillId="0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9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  <color rgb="FFFF33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271"/>
  <sheetViews>
    <sheetView tabSelected="1" topLeftCell="A122" zoomScaleNormal="100" workbookViewId="0">
      <selection activeCell="G89" sqref="G1:L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112" t="s">
        <v>93</v>
      </c>
      <c r="B1" s="112"/>
      <c r="C1" s="112"/>
      <c r="D1" s="112"/>
      <c r="E1" s="112"/>
      <c r="F1" s="112"/>
    </row>
    <row r="2" spans="1:6" ht="6" customHeight="1" x14ac:dyDescent="0.25">
      <c r="A2" s="41"/>
      <c r="B2" s="41"/>
      <c r="C2" s="41"/>
      <c r="D2" s="41"/>
      <c r="E2" s="41"/>
      <c r="F2" s="41"/>
    </row>
    <row r="3" spans="1:6" ht="16.5" customHeight="1" x14ac:dyDescent="0.25">
      <c r="A3" s="112" t="s">
        <v>94</v>
      </c>
      <c r="B3" s="112"/>
      <c r="C3" s="112"/>
      <c r="D3" s="112"/>
      <c r="E3" s="112"/>
      <c r="F3" s="112"/>
    </row>
    <row r="4" spans="1:6" x14ac:dyDescent="0.25">
      <c r="A4" s="112" t="s">
        <v>0</v>
      </c>
      <c r="B4" s="112"/>
      <c r="C4" s="112"/>
      <c r="D4" s="112"/>
      <c r="E4" s="112"/>
      <c r="F4" s="112"/>
    </row>
    <row r="5" spans="1:6" ht="5.25" customHeight="1" x14ac:dyDescent="0.25">
      <c r="A5" s="41"/>
      <c r="B5" s="41"/>
      <c r="C5" s="41"/>
      <c r="D5" s="41"/>
      <c r="E5" s="41"/>
      <c r="F5" s="41"/>
    </row>
    <row r="6" spans="1:6" x14ac:dyDescent="0.25">
      <c r="A6" s="112" t="s">
        <v>54</v>
      </c>
      <c r="B6" s="112"/>
      <c r="C6" s="112"/>
      <c r="D6" s="112"/>
      <c r="E6" s="112"/>
      <c r="F6" s="112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32" t="s">
        <v>65</v>
      </c>
      <c r="C8" s="132"/>
      <c r="D8" s="132"/>
      <c r="E8" s="132"/>
      <c r="F8" s="132"/>
    </row>
    <row r="9" spans="1:6" x14ac:dyDescent="0.25">
      <c r="A9" s="9" t="s">
        <v>56</v>
      </c>
      <c r="B9" s="1" t="s">
        <v>64</v>
      </c>
      <c r="C9" s="1"/>
      <c r="D9" s="1"/>
      <c r="E9" s="1"/>
      <c r="F9" s="1"/>
    </row>
    <row r="10" spans="1:6" x14ac:dyDescent="0.25">
      <c r="A10" s="9" t="s">
        <v>57</v>
      </c>
      <c r="B10" s="1" t="s">
        <v>210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144</v>
      </c>
      <c r="C13" s="1"/>
      <c r="D13" s="1"/>
      <c r="E13" s="1"/>
      <c r="F13" s="1"/>
    </row>
    <row r="14" spans="1:6" x14ac:dyDescent="0.25">
      <c r="A14" s="9" t="s">
        <v>3</v>
      </c>
      <c r="B14" s="1" t="s">
        <v>145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31" t="s">
        <v>209</v>
      </c>
      <c r="C15" s="131"/>
      <c r="D15" s="131"/>
      <c r="E15" s="131"/>
      <c r="F15" s="131"/>
    </row>
    <row r="16" spans="1:6" x14ac:dyDescent="0.25">
      <c r="A16" s="9" t="s">
        <v>4</v>
      </c>
      <c r="B16" s="43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42" t="s">
        <v>5</v>
      </c>
      <c r="B19" s="42" t="s">
        <v>6</v>
      </c>
      <c r="C19" s="129" t="s">
        <v>7</v>
      </c>
      <c r="D19" s="129"/>
      <c r="E19" s="129" t="s">
        <v>8</v>
      </c>
      <c r="F19" s="129"/>
    </row>
    <row r="20" spans="1:6" x14ac:dyDescent="0.25">
      <c r="A20" s="12" t="s">
        <v>206</v>
      </c>
      <c r="B20" s="15">
        <v>45716</v>
      </c>
      <c r="C20" s="123" t="s">
        <v>207</v>
      </c>
      <c r="D20" s="123"/>
      <c r="E20" s="124">
        <v>35493985.200000003</v>
      </c>
      <c r="F20" s="124"/>
    </row>
    <row r="21" spans="1:6" x14ac:dyDescent="0.25">
      <c r="A21" s="2" t="s">
        <v>230</v>
      </c>
      <c r="B21" s="15">
        <v>45764</v>
      </c>
      <c r="C21" s="122" t="s">
        <v>231</v>
      </c>
      <c r="D21" s="123"/>
      <c r="E21" s="130">
        <v>1617693.76</v>
      </c>
      <c r="F21" s="130"/>
    </row>
    <row r="22" spans="1:6" x14ac:dyDescent="0.25">
      <c r="A22" s="2"/>
      <c r="B22" s="15"/>
      <c r="C22" s="122"/>
      <c r="D22" s="123"/>
      <c r="E22" s="124"/>
      <c r="F22" s="124"/>
    </row>
    <row r="23" spans="1:6" x14ac:dyDescent="0.25">
      <c r="A23" s="2"/>
      <c r="B23" s="15"/>
      <c r="C23" s="122"/>
      <c r="D23" s="123"/>
      <c r="E23" s="124"/>
      <c r="F23" s="124"/>
    </row>
    <row r="24" spans="1:6" ht="18" customHeight="1" x14ac:dyDescent="0.25">
      <c r="A24" s="127" t="s">
        <v>87</v>
      </c>
      <c r="B24" s="128"/>
      <c r="C24" s="128"/>
      <c r="D24" s="128"/>
      <c r="E24" s="128"/>
      <c r="F24" s="128"/>
    </row>
    <row r="25" spans="1:6" ht="34.5" customHeight="1" x14ac:dyDescent="0.25">
      <c r="A25" s="39" t="s">
        <v>9</v>
      </c>
      <c r="B25" s="39" t="s">
        <v>10</v>
      </c>
      <c r="C25" s="39" t="s">
        <v>11</v>
      </c>
      <c r="D25" s="125" t="s">
        <v>12</v>
      </c>
      <c r="E25" s="126"/>
      <c r="F25" s="39" t="s">
        <v>13</v>
      </c>
    </row>
    <row r="26" spans="1:6" ht="24" customHeight="1" x14ac:dyDescent="0.25">
      <c r="A26" s="102">
        <v>45849</v>
      </c>
      <c r="B26" s="29">
        <v>492466.42</v>
      </c>
      <c r="C26" s="102">
        <v>45849</v>
      </c>
      <c r="D26" s="118" t="s">
        <v>279</v>
      </c>
      <c r="E26" s="118"/>
      <c r="F26" s="103">
        <v>492466.42</v>
      </c>
    </row>
    <row r="27" spans="1:6" ht="28.5" customHeight="1" x14ac:dyDescent="0.25">
      <c r="A27" s="102">
        <v>45849</v>
      </c>
      <c r="B27" s="29">
        <v>8000</v>
      </c>
      <c r="C27" s="102">
        <v>45849</v>
      </c>
      <c r="D27" s="118" t="s">
        <v>280</v>
      </c>
      <c r="E27" s="118"/>
      <c r="F27" s="103">
        <v>8000</v>
      </c>
    </row>
    <row r="28" spans="1:6" ht="28.5" customHeight="1" x14ac:dyDescent="0.25">
      <c r="A28" s="102">
        <v>45849</v>
      </c>
      <c r="B28" s="29">
        <v>133080.98000000001</v>
      </c>
      <c r="C28" s="102">
        <v>45849</v>
      </c>
      <c r="D28" s="118" t="s">
        <v>281</v>
      </c>
      <c r="E28" s="118"/>
      <c r="F28" s="103">
        <v>133080.98000000001</v>
      </c>
    </row>
    <row r="29" spans="1:6" x14ac:dyDescent="0.25">
      <c r="A29" s="119" t="s">
        <v>116</v>
      </c>
      <c r="B29" s="119"/>
      <c r="C29" s="119"/>
      <c r="D29" s="119"/>
      <c r="E29" s="119"/>
      <c r="F29" s="40">
        <v>566277.78</v>
      </c>
    </row>
    <row r="30" spans="1:6" x14ac:dyDescent="0.25">
      <c r="A30" s="120" t="s">
        <v>14</v>
      </c>
      <c r="B30" s="120"/>
      <c r="C30" s="120"/>
      <c r="D30" s="120"/>
      <c r="E30" s="120"/>
      <c r="F30" s="30">
        <f>F26+F28+F27</f>
        <v>633547.4</v>
      </c>
    </row>
    <row r="31" spans="1:6" x14ac:dyDescent="0.25">
      <c r="A31" s="120" t="s">
        <v>17</v>
      </c>
      <c r="B31" s="120"/>
      <c r="C31" s="120"/>
      <c r="D31" s="120"/>
      <c r="E31" s="120"/>
      <c r="F31" s="104">
        <f>3130.27+0.04+30.52</f>
        <v>3160.83</v>
      </c>
    </row>
    <row r="32" spans="1:6" x14ac:dyDescent="0.25">
      <c r="A32" s="120" t="s">
        <v>66</v>
      </c>
      <c r="B32" s="120"/>
      <c r="C32" s="120"/>
      <c r="D32" s="120"/>
      <c r="E32" s="120"/>
      <c r="F32" s="16">
        <v>0</v>
      </c>
    </row>
    <row r="33" spans="1:6" x14ac:dyDescent="0.25">
      <c r="A33" s="120" t="s">
        <v>15</v>
      </c>
      <c r="B33" s="120"/>
      <c r="C33" s="120"/>
      <c r="D33" s="120"/>
      <c r="E33" s="120"/>
      <c r="F33" s="17">
        <f>F29+F30+F31+F32</f>
        <v>1202986.0100000002</v>
      </c>
    </row>
    <row r="34" spans="1:6" ht="5.25" customHeight="1" x14ac:dyDescent="0.25">
      <c r="A34" s="121"/>
      <c r="B34" s="121"/>
      <c r="C34" s="121"/>
      <c r="D34" s="121"/>
      <c r="E34" s="121"/>
      <c r="F34" s="18"/>
    </row>
    <row r="35" spans="1:6" x14ac:dyDescent="0.25">
      <c r="A35" s="120" t="s">
        <v>95</v>
      </c>
      <c r="B35" s="120"/>
      <c r="C35" s="120"/>
      <c r="D35" s="120"/>
      <c r="E35" s="120"/>
      <c r="F35" s="17">
        <v>0</v>
      </c>
    </row>
    <row r="36" spans="1:6" x14ac:dyDescent="0.25">
      <c r="A36" s="120" t="s">
        <v>16</v>
      </c>
      <c r="B36" s="120"/>
      <c r="C36" s="120"/>
      <c r="D36" s="120"/>
      <c r="E36" s="120"/>
      <c r="F36" s="17">
        <f>F33+F35</f>
        <v>1202986.0100000002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96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12" t="s">
        <v>93</v>
      </c>
      <c r="B55" s="112"/>
      <c r="C55" s="112"/>
      <c r="D55" s="112"/>
      <c r="E55" s="112"/>
      <c r="F55" s="112"/>
    </row>
    <row r="56" spans="1:6" ht="8.25" customHeight="1" x14ac:dyDescent="0.25">
      <c r="A56" s="41"/>
      <c r="B56" s="41"/>
      <c r="C56" s="41"/>
      <c r="D56" s="41"/>
      <c r="E56" s="41"/>
      <c r="F56" s="41"/>
    </row>
    <row r="57" spans="1:6" x14ac:dyDescent="0.25">
      <c r="A57" s="112" t="s">
        <v>94</v>
      </c>
      <c r="B57" s="112"/>
      <c r="C57" s="112"/>
      <c r="D57" s="112"/>
      <c r="E57" s="112"/>
      <c r="F57" s="112"/>
    </row>
    <row r="58" spans="1:6" x14ac:dyDescent="0.25">
      <c r="A58" s="112" t="s">
        <v>0</v>
      </c>
      <c r="B58" s="112"/>
      <c r="C58" s="112"/>
      <c r="D58" s="112"/>
      <c r="E58" s="112"/>
      <c r="F58" s="112"/>
    </row>
    <row r="59" spans="1:6" ht="9" customHeight="1" x14ac:dyDescent="0.25">
      <c r="A59" s="41"/>
      <c r="B59" s="41"/>
      <c r="C59" s="41"/>
      <c r="D59" s="41"/>
      <c r="E59" s="41"/>
      <c r="F59" s="41"/>
    </row>
    <row r="60" spans="1:6" x14ac:dyDescent="0.25">
      <c r="A60" s="112" t="s">
        <v>54</v>
      </c>
      <c r="B60" s="112"/>
      <c r="C60" s="112"/>
      <c r="D60" s="112"/>
      <c r="E60" s="112"/>
      <c r="F60" s="112"/>
    </row>
    <row r="61" spans="1:6" ht="8.25" customHeight="1" x14ac:dyDescent="0.25">
      <c r="A61" s="41"/>
      <c r="B61" s="41"/>
      <c r="C61" s="41"/>
      <c r="D61" s="41"/>
      <c r="E61" s="41"/>
      <c r="F61" s="41"/>
    </row>
    <row r="62" spans="1:6" ht="38.25" customHeight="1" x14ac:dyDescent="0.25">
      <c r="A62" s="113" t="s">
        <v>211</v>
      </c>
      <c r="B62" s="113"/>
      <c r="C62" s="113"/>
      <c r="D62" s="113"/>
      <c r="E62" s="113"/>
      <c r="F62" s="113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14" t="s">
        <v>89</v>
      </c>
      <c r="B64" s="114"/>
      <c r="C64" s="114"/>
      <c r="D64" s="114"/>
      <c r="E64" s="114"/>
      <c r="F64" s="114"/>
    </row>
    <row r="65" spans="1:6" x14ac:dyDescent="0.25">
      <c r="A65" s="115" t="s">
        <v>20</v>
      </c>
      <c r="B65" s="115"/>
      <c r="C65" s="115"/>
      <c r="D65" s="115"/>
      <c r="E65" s="115"/>
      <c r="F65" s="115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102</v>
      </c>
      <c r="F66" s="6" t="s">
        <v>25</v>
      </c>
    </row>
    <row r="67" spans="1:6" ht="18.75" customHeight="1" x14ac:dyDescent="0.25">
      <c r="A67" s="12" t="s">
        <v>26</v>
      </c>
      <c r="B67" s="29">
        <v>68386.23</v>
      </c>
      <c r="C67" s="29">
        <v>0</v>
      </c>
      <c r="D67" s="29">
        <v>68386.23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79.75</v>
      </c>
      <c r="C69" s="29">
        <v>0</v>
      </c>
      <c r="D69" s="29">
        <v>79.75</v>
      </c>
      <c r="E69" s="29">
        <v>0</v>
      </c>
      <c r="F69" s="29">
        <v>0</v>
      </c>
    </row>
    <row r="70" spans="1:6" ht="18.75" customHeight="1" x14ac:dyDescent="0.25">
      <c r="A70" s="12" t="s">
        <v>92</v>
      </c>
      <c r="B70" s="29">
        <v>3023.98</v>
      </c>
      <c r="C70" s="29">
        <v>0</v>
      </c>
      <c r="D70" s="29">
        <v>3023.98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2830</v>
      </c>
      <c r="C71" s="29">
        <v>0</v>
      </c>
      <c r="D71" s="29">
        <v>2830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4845.03</v>
      </c>
      <c r="C72" s="29">
        <v>0</v>
      </c>
      <c r="D72" s="29">
        <v>4845.03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188878.5</v>
      </c>
      <c r="C73" s="29">
        <v>0</v>
      </c>
      <c r="D73" s="29">
        <v>188878.5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364949.17</v>
      </c>
      <c r="C74" s="29">
        <v>0</v>
      </c>
      <c r="D74" s="29">
        <v>364949.17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28495.67</v>
      </c>
      <c r="C76" s="29">
        <v>0</v>
      </c>
      <c r="D76" s="29">
        <v>28495.67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7" ht="26.25" customHeight="1" x14ac:dyDescent="0.25">
      <c r="A81" s="19" t="s">
        <v>35</v>
      </c>
      <c r="B81" s="29">
        <f>441.3+89.86</f>
        <v>531.16</v>
      </c>
      <c r="C81" s="29">
        <v>0</v>
      </c>
      <c r="D81" s="29">
        <f>441.3+89.86</f>
        <v>531.16</v>
      </c>
      <c r="E81" s="29">
        <v>0</v>
      </c>
      <c r="F81" s="29">
        <v>0</v>
      </c>
    </row>
    <row r="82" spans="1:7" ht="18.75" customHeight="1" x14ac:dyDescent="0.25">
      <c r="A82" s="12" t="s">
        <v>36</v>
      </c>
      <c r="B82" s="29">
        <v>764.01</v>
      </c>
      <c r="C82" s="29">
        <v>0</v>
      </c>
      <c r="D82" s="29">
        <v>764.01</v>
      </c>
      <c r="E82" s="29">
        <v>0</v>
      </c>
      <c r="F82" s="29">
        <v>0</v>
      </c>
    </row>
    <row r="83" spans="1:7" ht="24.75" customHeight="1" x14ac:dyDescent="0.25">
      <c r="A83" s="20" t="s">
        <v>37</v>
      </c>
      <c r="B83" s="21">
        <f>SUM(B67:B82)</f>
        <v>662783.5</v>
      </c>
      <c r="C83" s="21">
        <f>SUM(C67:C82)</f>
        <v>0</v>
      </c>
      <c r="D83" s="21">
        <f>SUM(D67:D82)</f>
        <v>662783.5</v>
      </c>
      <c r="E83" s="32">
        <f>C83+D83</f>
        <v>662783.5</v>
      </c>
      <c r="F83" s="21">
        <f>SUM(F67:F82)</f>
        <v>0</v>
      </c>
      <c r="G83" s="13"/>
    </row>
    <row r="84" spans="1:7" x14ac:dyDescent="0.25">
      <c r="A84" s="7" t="s">
        <v>41</v>
      </c>
    </row>
    <row r="85" spans="1:7" x14ac:dyDescent="0.25">
      <c r="A85" s="8" t="s">
        <v>42</v>
      </c>
      <c r="B85" s="8"/>
      <c r="C85" s="8"/>
      <c r="D85" s="8"/>
      <c r="E85" s="8"/>
      <c r="F85" s="8"/>
    </row>
    <row r="86" spans="1:7" x14ac:dyDescent="0.25">
      <c r="A86" s="8" t="s">
        <v>43</v>
      </c>
      <c r="B86" s="8"/>
      <c r="C86" s="8"/>
      <c r="D86" s="8"/>
      <c r="E86" s="8"/>
      <c r="F86" s="8"/>
    </row>
    <row r="87" spans="1:7" x14ac:dyDescent="0.25">
      <c r="A87" s="8" t="s">
        <v>44</v>
      </c>
      <c r="B87" s="8"/>
      <c r="C87" s="8"/>
      <c r="D87" s="8"/>
      <c r="E87" s="8"/>
      <c r="F87" s="8"/>
    </row>
    <row r="88" spans="1:7" ht="23.25" customHeight="1" x14ac:dyDescent="0.25">
      <c r="A88" s="116" t="s">
        <v>45</v>
      </c>
      <c r="B88" s="116"/>
      <c r="C88" s="116"/>
      <c r="D88" s="116"/>
      <c r="E88" s="116"/>
      <c r="F88" s="116"/>
    </row>
    <row r="89" spans="1:7" ht="61.5" customHeight="1" x14ac:dyDescent="0.25">
      <c r="A89" s="117" t="s">
        <v>97</v>
      </c>
      <c r="B89" s="117"/>
      <c r="C89" s="117"/>
      <c r="D89" s="117"/>
      <c r="E89" s="117"/>
      <c r="F89" s="117"/>
    </row>
    <row r="90" spans="1:7" x14ac:dyDescent="0.25">
      <c r="A90" s="8" t="s">
        <v>46</v>
      </c>
      <c r="B90" s="8"/>
      <c r="C90" s="8"/>
      <c r="D90" s="8"/>
      <c r="E90" s="8"/>
      <c r="F90" s="8"/>
    </row>
    <row r="91" spans="1:7" x14ac:dyDescent="0.25">
      <c r="A91" s="8"/>
      <c r="B91" s="8"/>
      <c r="C91" s="8"/>
      <c r="D91" s="8"/>
      <c r="E91" s="8"/>
      <c r="F91" s="8"/>
    </row>
    <row r="92" spans="1:7" x14ac:dyDescent="0.25">
      <c r="A92" s="8"/>
      <c r="B92" s="8"/>
      <c r="C92" s="8"/>
      <c r="D92" s="8"/>
      <c r="E92" s="8"/>
      <c r="F92" s="8"/>
    </row>
    <row r="93" spans="1:7" x14ac:dyDescent="0.25">
      <c r="A93" s="112" t="s">
        <v>93</v>
      </c>
      <c r="B93" s="112"/>
      <c r="C93" s="112"/>
      <c r="D93" s="112"/>
      <c r="E93" s="112"/>
      <c r="F93" s="112"/>
    </row>
    <row r="94" spans="1:7" ht="10.5" customHeight="1" x14ac:dyDescent="0.25">
      <c r="A94" s="41"/>
      <c r="B94" s="41"/>
      <c r="C94" s="41"/>
      <c r="D94" s="41"/>
      <c r="E94" s="41"/>
      <c r="F94" s="41"/>
    </row>
    <row r="95" spans="1:7" x14ac:dyDescent="0.25">
      <c r="A95" s="112" t="s">
        <v>94</v>
      </c>
      <c r="B95" s="112"/>
      <c r="C95" s="112"/>
      <c r="D95" s="112"/>
      <c r="E95" s="112"/>
      <c r="F95" s="112"/>
    </row>
    <row r="96" spans="1:7" x14ac:dyDescent="0.25">
      <c r="A96" s="112" t="s">
        <v>0</v>
      </c>
      <c r="B96" s="112"/>
      <c r="C96" s="112"/>
      <c r="D96" s="112"/>
      <c r="E96" s="112"/>
      <c r="F96" s="112"/>
    </row>
    <row r="97" spans="1:10" ht="10.5" customHeight="1" x14ac:dyDescent="0.25">
      <c r="A97" s="41"/>
      <c r="B97" s="41"/>
      <c r="C97" s="41"/>
      <c r="D97" s="41"/>
      <c r="E97" s="41"/>
      <c r="F97" s="41"/>
    </row>
    <row r="98" spans="1:10" x14ac:dyDescent="0.25">
      <c r="A98" s="112" t="s">
        <v>54</v>
      </c>
      <c r="B98" s="112"/>
      <c r="C98" s="112"/>
      <c r="D98" s="112"/>
      <c r="E98" s="112"/>
      <c r="F98" s="112"/>
    </row>
    <row r="101" spans="1:10" ht="24.75" customHeight="1" x14ac:dyDescent="0.25">
      <c r="A101" s="106" t="s">
        <v>48</v>
      </c>
      <c r="B101" s="107"/>
      <c r="C101" s="107"/>
      <c r="D101" s="107"/>
      <c r="E101" s="107"/>
      <c r="F101" s="108"/>
    </row>
    <row r="102" spans="1:10" ht="24.75" customHeight="1" x14ac:dyDescent="0.25">
      <c r="A102" s="109" t="s">
        <v>49</v>
      </c>
      <c r="B102" s="110"/>
      <c r="C102" s="110"/>
      <c r="D102" s="110"/>
      <c r="E102" s="111"/>
      <c r="F102" s="17">
        <f>'anexo  '!F36</f>
        <v>1202986.0100000002</v>
      </c>
      <c r="G102" s="38"/>
    </row>
    <row r="103" spans="1:10" ht="24.75" customHeight="1" x14ac:dyDescent="0.25">
      <c r="A103" s="109" t="s">
        <v>50</v>
      </c>
      <c r="B103" s="110"/>
      <c r="C103" s="110"/>
      <c r="D103" s="110"/>
      <c r="E103" s="111"/>
      <c r="F103" s="16">
        <f>'anexo  '!C83+'anexo  '!D83</f>
        <v>662783.5</v>
      </c>
      <c r="G103" s="38"/>
    </row>
    <row r="104" spans="1:10" ht="24.75" customHeight="1" x14ac:dyDescent="0.25">
      <c r="A104" s="109" t="s">
        <v>51</v>
      </c>
      <c r="B104" s="110"/>
      <c r="C104" s="110"/>
      <c r="D104" s="110"/>
      <c r="E104" s="111"/>
      <c r="F104" s="16">
        <f>'anexo  '!F33-(F103-'anexo  '!F35)</f>
        <v>540202.51000000024</v>
      </c>
      <c r="G104" s="38"/>
    </row>
    <row r="105" spans="1:10" ht="24.75" customHeight="1" x14ac:dyDescent="0.25">
      <c r="A105" s="109" t="s">
        <v>52</v>
      </c>
      <c r="B105" s="110"/>
      <c r="C105" s="110"/>
      <c r="D105" s="110"/>
      <c r="E105" s="111"/>
      <c r="F105" s="45">
        <v>0</v>
      </c>
    </row>
    <row r="106" spans="1:10" ht="24.75" customHeight="1" x14ac:dyDescent="0.25">
      <c r="A106" s="109" t="s">
        <v>88</v>
      </c>
      <c r="B106" s="110"/>
      <c r="C106" s="110"/>
      <c r="D106" s="110"/>
      <c r="E106" s="111"/>
      <c r="F106" s="16">
        <f>F104-F105</f>
        <v>540202.51000000024</v>
      </c>
      <c r="G106" s="36"/>
      <c r="J106" s="14"/>
    </row>
    <row r="107" spans="1:10" ht="20.25" customHeight="1" x14ac:dyDescent="0.25">
      <c r="G107" s="36"/>
    </row>
    <row r="108" spans="1:10" x14ac:dyDescent="0.25">
      <c r="A108" s="105" t="s">
        <v>98</v>
      </c>
      <c r="B108" s="105"/>
      <c r="C108" s="105"/>
      <c r="D108" s="105"/>
      <c r="E108" s="105"/>
      <c r="F108" s="105"/>
      <c r="G108" s="36"/>
    </row>
    <row r="109" spans="1:10" ht="15" customHeight="1" x14ac:dyDescent="0.25">
      <c r="A109" s="105"/>
      <c r="B109" s="105"/>
      <c r="C109" s="105"/>
      <c r="D109" s="105"/>
      <c r="E109" s="105"/>
      <c r="F109" s="105"/>
    </row>
    <row r="110" spans="1:10" x14ac:dyDescent="0.25">
      <c r="A110" s="105"/>
      <c r="B110" s="105"/>
      <c r="C110" s="105"/>
      <c r="D110" s="105"/>
      <c r="E110" s="105"/>
      <c r="F110" s="105"/>
      <c r="G110" s="36"/>
    </row>
    <row r="111" spans="1:10" x14ac:dyDescent="0.25">
      <c r="G111" s="36"/>
    </row>
    <row r="112" spans="1:10" x14ac:dyDescent="0.25">
      <c r="A112" t="s">
        <v>282</v>
      </c>
    </row>
    <row r="113" spans="1:8" x14ac:dyDescent="0.25">
      <c r="F113" s="26"/>
    </row>
    <row r="114" spans="1:8" x14ac:dyDescent="0.25">
      <c r="F114" s="26"/>
    </row>
    <row r="115" spans="1:8" x14ac:dyDescent="0.25">
      <c r="A115" s="44"/>
      <c r="F115" s="14"/>
    </row>
    <row r="116" spans="1:8" x14ac:dyDescent="0.25">
      <c r="A116" s="10" t="s">
        <v>144</v>
      </c>
      <c r="F116" s="46"/>
    </row>
    <row r="117" spans="1:8" x14ac:dyDescent="0.25">
      <c r="A117" s="10" t="s">
        <v>53</v>
      </c>
      <c r="F117" s="46"/>
      <c r="G117" s="33"/>
    </row>
    <row r="118" spans="1:8" x14ac:dyDescent="0.25">
      <c r="F118" s="26"/>
      <c r="G118" s="33"/>
    </row>
    <row r="119" spans="1:8" x14ac:dyDescent="0.25">
      <c r="F119" s="46"/>
      <c r="G119" s="14"/>
    </row>
    <row r="120" spans="1:8" x14ac:dyDescent="0.25">
      <c r="F120" s="26"/>
    </row>
    <row r="121" spans="1:8" x14ac:dyDescent="0.25">
      <c r="F121" s="46"/>
    </row>
    <row r="123" spans="1:8" x14ac:dyDescent="0.25">
      <c r="F123" s="26"/>
      <c r="G123" s="14"/>
    </row>
    <row r="124" spans="1:8" x14ac:dyDescent="0.25">
      <c r="F124" s="50"/>
    </row>
    <row r="125" spans="1:8" x14ac:dyDescent="0.25">
      <c r="F125" s="14"/>
      <c r="G125" s="34"/>
      <c r="H125" s="37"/>
    </row>
    <row r="126" spans="1:8" x14ac:dyDescent="0.25">
      <c r="G126" s="34"/>
    </row>
    <row r="127" spans="1:8" x14ac:dyDescent="0.25">
      <c r="F127" s="14"/>
      <c r="G127" s="34"/>
    </row>
    <row r="128" spans="1:8" x14ac:dyDescent="0.25">
      <c r="F128" s="46"/>
      <c r="G128" s="34"/>
    </row>
    <row r="129" spans="6:7" x14ac:dyDescent="0.25">
      <c r="F129" s="46"/>
      <c r="G129" s="14"/>
    </row>
    <row r="130" spans="6:7" x14ac:dyDescent="0.25">
      <c r="F130" s="46"/>
    </row>
    <row r="131" spans="6:7" x14ac:dyDescent="0.25">
      <c r="F131" s="46"/>
    </row>
    <row r="141" spans="6:7" x14ac:dyDescent="0.25">
      <c r="G141" s="14"/>
    </row>
    <row r="142" spans="6:7" x14ac:dyDescent="0.25">
      <c r="G142" s="14"/>
    </row>
    <row r="214" spans="7:8" x14ac:dyDescent="0.25">
      <c r="G214" s="26"/>
      <c r="H214" s="26"/>
    </row>
    <row r="215" spans="7:8" x14ac:dyDescent="0.25">
      <c r="G215" s="26"/>
      <c r="H215" s="26"/>
    </row>
    <row r="216" spans="7:8" x14ac:dyDescent="0.25">
      <c r="G216" s="26"/>
      <c r="H216" s="26"/>
    </row>
    <row r="217" spans="7:8" x14ac:dyDescent="0.25">
      <c r="G217" s="26"/>
      <c r="H217" s="26"/>
    </row>
    <row r="218" spans="7:8" x14ac:dyDescent="0.25">
      <c r="G218" s="26"/>
      <c r="H218" s="26"/>
    </row>
    <row r="219" spans="7:8" x14ac:dyDescent="0.25">
      <c r="G219" s="46"/>
    </row>
    <row r="233" spans="7:7" x14ac:dyDescent="0.25">
      <c r="G233" s="46"/>
    </row>
    <row r="271" spans="7:7" x14ac:dyDescent="0.25">
      <c r="G271" s="35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202"/>
  <sheetViews>
    <sheetView topLeftCell="A157" zoomScale="90" zoomScaleNormal="90" zoomScaleSheetLayoutView="100" workbookViewId="0">
      <selection activeCell="C177" sqref="C177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5" customWidth="1"/>
    <col min="6" max="6" width="13.85546875" customWidth="1"/>
    <col min="7" max="7" width="19" customWidth="1"/>
    <col min="246" max="246" width="25.85546875" customWidth="1"/>
    <col min="247" max="247" width="11.85546875" customWidth="1"/>
    <col min="248" max="248" width="32.42578125" customWidth="1"/>
    <col min="249" max="249" width="13.5703125" customWidth="1"/>
    <col min="250" max="250" width="12.7109375" customWidth="1"/>
    <col min="251" max="251" width="7.28515625" customWidth="1"/>
    <col min="252" max="252" width="23.5703125" customWidth="1"/>
    <col min="253" max="253" width="26" customWidth="1"/>
    <col min="502" max="502" width="25.85546875" customWidth="1"/>
    <col min="503" max="503" width="11.85546875" customWidth="1"/>
    <col min="504" max="504" width="32.42578125" customWidth="1"/>
    <col min="505" max="505" width="13.5703125" customWidth="1"/>
    <col min="506" max="506" width="12.7109375" customWidth="1"/>
    <col min="507" max="507" width="7.28515625" customWidth="1"/>
    <col min="508" max="508" width="23.5703125" customWidth="1"/>
    <col min="509" max="509" width="26" customWidth="1"/>
    <col min="758" max="758" width="25.85546875" customWidth="1"/>
    <col min="759" max="759" width="11.85546875" customWidth="1"/>
    <col min="760" max="760" width="32.42578125" customWidth="1"/>
    <col min="761" max="761" width="13.5703125" customWidth="1"/>
    <col min="762" max="762" width="12.7109375" customWidth="1"/>
    <col min="763" max="763" width="7.28515625" customWidth="1"/>
    <col min="764" max="764" width="23.5703125" customWidth="1"/>
    <col min="765" max="765" width="26" customWidth="1"/>
    <col min="1014" max="1014" width="25.85546875" customWidth="1"/>
    <col min="1015" max="1015" width="11.85546875" customWidth="1"/>
    <col min="1016" max="1016" width="32.42578125" customWidth="1"/>
    <col min="1017" max="1017" width="13.5703125" customWidth="1"/>
    <col min="1018" max="1018" width="12.7109375" customWidth="1"/>
    <col min="1019" max="1019" width="7.28515625" customWidth="1"/>
    <col min="1020" max="1020" width="23.5703125" customWidth="1"/>
    <col min="1021" max="1021" width="26" customWidth="1"/>
    <col min="1270" max="1270" width="25.85546875" customWidth="1"/>
    <col min="1271" max="1271" width="11.85546875" customWidth="1"/>
    <col min="1272" max="1272" width="32.42578125" customWidth="1"/>
    <col min="1273" max="1273" width="13.5703125" customWidth="1"/>
    <col min="1274" max="1274" width="12.7109375" customWidth="1"/>
    <col min="1275" max="1275" width="7.28515625" customWidth="1"/>
    <col min="1276" max="1276" width="23.5703125" customWidth="1"/>
    <col min="1277" max="1277" width="26" customWidth="1"/>
    <col min="1526" max="1526" width="25.85546875" customWidth="1"/>
    <col min="1527" max="1527" width="11.85546875" customWidth="1"/>
    <col min="1528" max="1528" width="32.42578125" customWidth="1"/>
    <col min="1529" max="1529" width="13.5703125" customWidth="1"/>
    <col min="1530" max="1530" width="12.7109375" customWidth="1"/>
    <col min="1531" max="1531" width="7.28515625" customWidth="1"/>
    <col min="1532" max="1532" width="23.5703125" customWidth="1"/>
    <col min="1533" max="1533" width="26" customWidth="1"/>
    <col min="1782" max="1782" width="25.85546875" customWidth="1"/>
    <col min="1783" max="1783" width="11.85546875" customWidth="1"/>
    <col min="1784" max="1784" width="32.42578125" customWidth="1"/>
    <col min="1785" max="1785" width="13.5703125" customWidth="1"/>
    <col min="1786" max="1786" width="12.7109375" customWidth="1"/>
    <col min="1787" max="1787" width="7.28515625" customWidth="1"/>
    <col min="1788" max="1788" width="23.5703125" customWidth="1"/>
    <col min="1789" max="1789" width="26" customWidth="1"/>
    <col min="2038" max="2038" width="25.85546875" customWidth="1"/>
    <col min="2039" max="2039" width="11.85546875" customWidth="1"/>
    <col min="2040" max="2040" width="32.42578125" customWidth="1"/>
    <col min="2041" max="2041" width="13.5703125" customWidth="1"/>
    <col min="2042" max="2042" width="12.7109375" customWidth="1"/>
    <col min="2043" max="2043" width="7.28515625" customWidth="1"/>
    <col min="2044" max="2044" width="23.5703125" customWidth="1"/>
    <col min="2045" max="2045" width="26" customWidth="1"/>
    <col min="2294" max="2294" width="25.85546875" customWidth="1"/>
    <col min="2295" max="2295" width="11.85546875" customWidth="1"/>
    <col min="2296" max="2296" width="32.42578125" customWidth="1"/>
    <col min="2297" max="2297" width="13.5703125" customWidth="1"/>
    <col min="2298" max="2298" width="12.7109375" customWidth="1"/>
    <col min="2299" max="2299" width="7.28515625" customWidth="1"/>
    <col min="2300" max="2300" width="23.5703125" customWidth="1"/>
    <col min="2301" max="2301" width="26" customWidth="1"/>
    <col min="2550" max="2550" width="25.85546875" customWidth="1"/>
    <col min="2551" max="2551" width="11.85546875" customWidth="1"/>
    <col min="2552" max="2552" width="32.42578125" customWidth="1"/>
    <col min="2553" max="2553" width="13.5703125" customWidth="1"/>
    <col min="2554" max="2554" width="12.7109375" customWidth="1"/>
    <col min="2555" max="2555" width="7.28515625" customWidth="1"/>
    <col min="2556" max="2556" width="23.5703125" customWidth="1"/>
    <col min="2557" max="2557" width="26" customWidth="1"/>
    <col min="2806" max="2806" width="25.85546875" customWidth="1"/>
    <col min="2807" max="2807" width="11.85546875" customWidth="1"/>
    <col min="2808" max="2808" width="32.42578125" customWidth="1"/>
    <col min="2809" max="2809" width="13.5703125" customWidth="1"/>
    <col min="2810" max="2810" width="12.7109375" customWidth="1"/>
    <col min="2811" max="2811" width="7.28515625" customWidth="1"/>
    <col min="2812" max="2812" width="23.5703125" customWidth="1"/>
    <col min="2813" max="2813" width="26" customWidth="1"/>
    <col min="3062" max="3062" width="25.85546875" customWidth="1"/>
    <col min="3063" max="3063" width="11.85546875" customWidth="1"/>
    <col min="3064" max="3064" width="32.42578125" customWidth="1"/>
    <col min="3065" max="3065" width="13.5703125" customWidth="1"/>
    <col min="3066" max="3066" width="12.7109375" customWidth="1"/>
    <col min="3067" max="3067" width="7.28515625" customWidth="1"/>
    <col min="3068" max="3068" width="23.5703125" customWidth="1"/>
    <col min="3069" max="3069" width="26" customWidth="1"/>
    <col min="3318" max="3318" width="25.85546875" customWidth="1"/>
    <col min="3319" max="3319" width="11.85546875" customWidth="1"/>
    <col min="3320" max="3320" width="32.42578125" customWidth="1"/>
    <col min="3321" max="3321" width="13.5703125" customWidth="1"/>
    <col min="3322" max="3322" width="12.7109375" customWidth="1"/>
    <col min="3323" max="3323" width="7.28515625" customWidth="1"/>
    <col min="3324" max="3324" width="23.5703125" customWidth="1"/>
    <col min="3325" max="3325" width="26" customWidth="1"/>
    <col min="3574" max="3574" width="25.85546875" customWidth="1"/>
    <col min="3575" max="3575" width="11.85546875" customWidth="1"/>
    <col min="3576" max="3576" width="32.42578125" customWidth="1"/>
    <col min="3577" max="3577" width="13.5703125" customWidth="1"/>
    <col min="3578" max="3578" width="12.7109375" customWidth="1"/>
    <col min="3579" max="3579" width="7.28515625" customWidth="1"/>
    <col min="3580" max="3580" width="23.5703125" customWidth="1"/>
    <col min="3581" max="3581" width="26" customWidth="1"/>
    <col min="3830" max="3830" width="25.85546875" customWidth="1"/>
    <col min="3831" max="3831" width="11.85546875" customWidth="1"/>
    <col min="3832" max="3832" width="32.42578125" customWidth="1"/>
    <col min="3833" max="3833" width="13.5703125" customWidth="1"/>
    <col min="3834" max="3834" width="12.7109375" customWidth="1"/>
    <col min="3835" max="3835" width="7.28515625" customWidth="1"/>
    <col min="3836" max="3836" width="23.5703125" customWidth="1"/>
    <col min="3837" max="3837" width="26" customWidth="1"/>
    <col min="4086" max="4086" width="25.85546875" customWidth="1"/>
    <col min="4087" max="4087" width="11.85546875" customWidth="1"/>
    <col min="4088" max="4088" width="32.42578125" customWidth="1"/>
    <col min="4089" max="4089" width="13.5703125" customWidth="1"/>
    <col min="4090" max="4090" width="12.7109375" customWidth="1"/>
    <col min="4091" max="4091" width="7.28515625" customWidth="1"/>
    <col min="4092" max="4092" width="23.5703125" customWidth="1"/>
    <col min="4093" max="4093" width="26" customWidth="1"/>
    <col min="4342" max="4342" width="25.85546875" customWidth="1"/>
    <col min="4343" max="4343" width="11.85546875" customWidth="1"/>
    <col min="4344" max="4344" width="32.42578125" customWidth="1"/>
    <col min="4345" max="4345" width="13.5703125" customWidth="1"/>
    <col min="4346" max="4346" width="12.7109375" customWidth="1"/>
    <col min="4347" max="4347" width="7.28515625" customWidth="1"/>
    <col min="4348" max="4348" width="23.5703125" customWidth="1"/>
    <col min="4349" max="4349" width="26" customWidth="1"/>
    <col min="4598" max="4598" width="25.85546875" customWidth="1"/>
    <col min="4599" max="4599" width="11.85546875" customWidth="1"/>
    <col min="4600" max="4600" width="32.42578125" customWidth="1"/>
    <col min="4601" max="4601" width="13.5703125" customWidth="1"/>
    <col min="4602" max="4602" width="12.7109375" customWidth="1"/>
    <col min="4603" max="4603" width="7.28515625" customWidth="1"/>
    <col min="4604" max="4604" width="23.5703125" customWidth="1"/>
    <col min="4605" max="4605" width="26" customWidth="1"/>
    <col min="4854" max="4854" width="25.85546875" customWidth="1"/>
    <col min="4855" max="4855" width="11.85546875" customWidth="1"/>
    <col min="4856" max="4856" width="32.42578125" customWidth="1"/>
    <col min="4857" max="4857" width="13.5703125" customWidth="1"/>
    <col min="4858" max="4858" width="12.7109375" customWidth="1"/>
    <col min="4859" max="4859" width="7.28515625" customWidth="1"/>
    <col min="4860" max="4860" width="23.5703125" customWidth="1"/>
    <col min="4861" max="4861" width="26" customWidth="1"/>
    <col min="5110" max="5110" width="25.85546875" customWidth="1"/>
    <col min="5111" max="5111" width="11.85546875" customWidth="1"/>
    <col min="5112" max="5112" width="32.42578125" customWidth="1"/>
    <col min="5113" max="5113" width="13.5703125" customWidth="1"/>
    <col min="5114" max="5114" width="12.7109375" customWidth="1"/>
    <col min="5115" max="5115" width="7.28515625" customWidth="1"/>
    <col min="5116" max="5116" width="23.5703125" customWidth="1"/>
    <col min="5117" max="5117" width="26" customWidth="1"/>
    <col min="5366" max="5366" width="25.85546875" customWidth="1"/>
    <col min="5367" max="5367" width="11.85546875" customWidth="1"/>
    <col min="5368" max="5368" width="32.42578125" customWidth="1"/>
    <col min="5369" max="5369" width="13.5703125" customWidth="1"/>
    <col min="5370" max="5370" width="12.7109375" customWidth="1"/>
    <col min="5371" max="5371" width="7.28515625" customWidth="1"/>
    <col min="5372" max="5372" width="23.5703125" customWidth="1"/>
    <col min="5373" max="5373" width="26" customWidth="1"/>
    <col min="5622" max="5622" width="25.85546875" customWidth="1"/>
    <col min="5623" max="5623" width="11.85546875" customWidth="1"/>
    <col min="5624" max="5624" width="32.42578125" customWidth="1"/>
    <col min="5625" max="5625" width="13.5703125" customWidth="1"/>
    <col min="5626" max="5626" width="12.7109375" customWidth="1"/>
    <col min="5627" max="5627" width="7.28515625" customWidth="1"/>
    <col min="5628" max="5628" width="23.5703125" customWidth="1"/>
    <col min="5629" max="5629" width="26" customWidth="1"/>
    <col min="5878" max="5878" width="25.85546875" customWidth="1"/>
    <col min="5879" max="5879" width="11.85546875" customWidth="1"/>
    <col min="5880" max="5880" width="32.42578125" customWidth="1"/>
    <col min="5881" max="5881" width="13.5703125" customWidth="1"/>
    <col min="5882" max="5882" width="12.7109375" customWidth="1"/>
    <col min="5883" max="5883" width="7.28515625" customWidth="1"/>
    <col min="5884" max="5884" width="23.5703125" customWidth="1"/>
    <col min="5885" max="5885" width="26" customWidth="1"/>
    <col min="6134" max="6134" width="25.85546875" customWidth="1"/>
    <col min="6135" max="6135" width="11.85546875" customWidth="1"/>
    <col min="6136" max="6136" width="32.42578125" customWidth="1"/>
    <col min="6137" max="6137" width="13.5703125" customWidth="1"/>
    <col min="6138" max="6138" width="12.7109375" customWidth="1"/>
    <col min="6139" max="6139" width="7.28515625" customWidth="1"/>
    <col min="6140" max="6140" width="23.5703125" customWidth="1"/>
    <col min="6141" max="6141" width="26" customWidth="1"/>
    <col min="6390" max="6390" width="25.85546875" customWidth="1"/>
    <col min="6391" max="6391" width="11.85546875" customWidth="1"/>
    <col min="6392" max="6392" width="32.42578125" customWidth="1"/>
    <col min="6393" max="6393" width="13.5703125" customWidth="1"/>
    <col min="6394" max="6394" width="12.7109375" customWidth="1"/>
    <col min="6395" max="6395" width="7.28515625" customWidth="1"/>
    <col min="6396" max="6396" width="23.5703125" customWidth="1"/>
    <col min="6397" max="6397" width="26" customWidth="1"/>
    <col min="6646" max="6646" width="25.85546875" customWidth="1"/>
    <col min="6647" max="6647" width="11.85546875" customWidth="1"/>
    <col min="6648" max="6648" width="32.42578125" customWidth="1"/>
    <col min="6649" max="6649" width="13.5703125" customWidth="1"/>
    <col min="6650" max="6650" width="12.7109375" customWidth="1"/>
    <col min="6651" max="6651" width="7.28515625" customWidth="1"/>
    <col min="6652" max="6652" width="23.5703125" customWidth="1"/>
    <col min="6653" max="6653" width="26" customWidth="1"/>
    <col min="6902" max="6902" width="25.85546875" customWidth="1"/>
    <col min="6903" max="6903" width="11.85546875" customWidth="1"/>
    <col min="6904" max="6904" width="32.42578125" customWidth="1"/>
    <col min="6905" max="6905" width="13.5703125" customWidth="1"/>
    <col min="6906" max="6906" width="12.7109375" customWidth="1"/>
    <col min="6907" max="6907" width="7.28515625" customWidth="1"/>
    <col min="6908" max="6908" width="23.5703125" customWidth="1"/>
    <col min="6909" max="6909" width="26" customWidth="1"/>
    <col min="7158" max="7158" width="25.85546875" customWidth="1"/>
    <col min="7159" max="7159" width="11.85546875" customWidth="1"/>
    <col min="7160" max="7160" width="32.42578125" customWidth="1"/>
    <col min="7161" max="7161" width="13.5703125" customWidth="1"/>
    <col min="7162" max="7162" width="12.7109375" customWidth="1"/>
    <col min="7163" max="7163" width="7.28515625" customWidth="1"/>
    <col min="7164" max="7164" width="23.5703125" customWidth="1"/>
    <col min="7165" max="7165" width="26" customWidth="1"/>
    <col min="7414" max="7414" width="25.85546875" customWidth="1"/>
    <col min="7415" max="7415" width="11.85546875" customWidth="1"/>
    <col min="7416" max="7416" width="32.42578125" customWidth="1"/>
    <col min="7417" max="7417" width="13.5703125" customWidth="1"/>
    <col min="7418" max="7418" width="12.7109375" customWidth="1"/>
    <col min="7419" max="7419" width="7.28515625" customWidth="1"/>
    <col min="7420" max="7420" width="23.5703125" customWidth="1"/>
    <col min="7421" max="7421" width="26" customWidth="1"/>
    <col min="7670" max="7670" width="25.85546875" customWidth="1"/>
    <col min="7671" max="7671" width="11.85546875" customWidth="1"/>
    <col min="7672" max="7672" width="32.42578125" customWidth="1"/>
    <col min="7673" max="7673" width="13.5703125" customWidth="1"/>
    <col min="7674" max="7674" width="12.7109375" customWidth="1"/>
    <col min="7675" max="7675" width="7.28515625" customWidth="1"/>
    <col min="7676" max="7676" width="23.5703125" customWidth="1"/>
    <col min="7677" max="7677" width="26" customWidth="1"/>
    <col min="7926" max="7926" width="25.85546875" customWidth="1"/>
    <col min="7927" max="7927" width="11.85546875" customWidth="1"/>
    <col min="7928" max="7928" width="32.42578125" customWidth="1"/>
    <col min="7929" max="7929" width="13.5703125" customWidth="1"/>
    <col min="7930" max="7930" width="12.7109375" customWidth="1"/>
    <col min="7931" max="7931" width="7.28515625" customWidth="1"/>
    <col min="7932" max="7932" width="23.5703125" customWidth="1"/>
    <col min="7933" max="7933" width="26" customWidth="1"/>
    <col min="8182" max="8182" width="25.85546875" customWidth="1"/>
    <col min="8183" max="8183" width="11.85546875" customWidth="1"/>
    <col min="8184" max="8184" width="32.42578125" customWidth="1"/>
    <col min="8185" max="8185" width="13.5703125" customWidth="1"/>
    <col min="8186" max="8186" width="12.7109375" customWidth="1"/>
    <col min="8187" max="8187" width="7.28515625" customWidth="1"/>
    <col min="8188" max="8188" width="23.5703125" customWidth="1"/>
    <col min="8189" max="8189" width="26" customWidth="1"/>
    <col min="8438" max="8438" width="25.85546875" customWidth="1"/>
    <col min="8439" max="8439" width="11.85546875" customWidth="1"/>
    <col min="8440" max="8440" width="32.42578125" customWidth="1"/>
    <col min="8441" max="8441" width="13.5703125" customWidth="1"/>
    <col min="8442" max="8442" width="12.7109375" customWidth="1"/>
    <col min="8443" max="8443" width="7.28515625" customWidth="1"/>
    <col min="8444" max="8444" width="23.5703125" customWidth="1"/>
    <col min="8445" max="8445" width="26" customWidth="1"/>
    <col min="8694" max="8694" width="25.85546875" customWidth="1"/>
    <col min="8695" max="8695" width="11.85546875" customWidth="1"/>
    <col min="8696" max="8696" width="32.42578125" customWidth="1"/>
    <col min="8697" max="8697" width="13.5703125" customWidth="1"/>
    <col min="8698" max="8698" width="12.7109375" customWidth="1"/>
    <col min="8699" max="8699" width="7.28515625" customWidth="1"/>
    <col min="8700" max="8700" width="23.5703125" customWidth="1"/>
    <col min="8701" max="8701" width="26" customWidth="1"/>
    <col min="8950" max="8950" width="25.85546875" customWidth="1"/>
    <col min="8951" max="8951" width="11.85546875" customWidth="1"/>
    <col min="8952" max="8952" width="32.42578125" customWidth="1"/>
    <col min="8953" max="8953" width="13.5703125" customWidth="1"/>
    <col min="8954" max="8954" width="12.7109375" customWidth="1"/>
    <col min="8955" max="8955" width="7.28515625" customWidth="1"/>
    <col min="8956" max="8956" width="23.5703125" customWidth="1"/>
    <col min="8957" max="8957" width="26" customWidth="1"/>
    <col min="9206" max="9206" width="25.85546875" customWidth="1"/>
    <col min="9207" max="9207" width="11.85546875" customWidth="1"/>
    <col min="9208" max="9208" width="32.42578125" customWidth="1"/>
    <col min="9209" max="9209" width="13.5703125" customWidth="1"/>
    <col min="9210" max="9210" width="12.7109375" customWidth="1"/>
    <col min="9211" max="9211" width="7.28515625" customWidth="1"/>
    <col min="9212" max="9212" width="23.5703125" customWidth="1"/>
    <col min="9213" max="9213" width="26" customWidth="1"/>
    <col min="9462" max="9462" width="25.85546875" customWidth="1"/>
    <col min="9463" max="9463" width="11.85546875" customWidth="1"/>
    <col min="9464" max="9464" width="32.42578125" customWidth="1"/>
    <col min="9465" max="9465" width="13.5703125" customWidth="1"/>
    <col min="9466" max="9466" width="12.7109375" customWidth="1"/>
    <col min="9467" max="9467" width="7.28515625" customWidth="1"/>
    <col min="9468" max="9468" width="23.5703125" customWidth="1"/>
    <col min="9469" max="9469" width="26" customWidth="1"/>
    <col min="9718" max="9718" width="25.85546875" customWidth="1"/>
    <col min="9719" max="9719" width="11.85546875" customWidth="1"/>
    <col min="9720" max="9720" width="32.42578125" customWidth="1"/>
    <col min="9721" max="9721" width="13.5703125" customWidth="1"/>
    <col min="9722" max="9722" width="12.7109375" customWidth="1"/>
    <col min="9723" max="9723" width="7.28515625" customWidth="1"/>
    <col min="9724" max="9724" width="23.5703125" customWidth="1"/>
    <col min="9725" max="9725" width="26" customWidth="1"/>
    <col min="9974" max="9974" width="25.85546875" customWidth="1"/>
    <col min="9975" max="9975" width="11.85546875" customWidth="1"/>
    <col min="9976" max="9976" width="32.42578125" customWidth="1"/>
    <col min="9977" max="9977" width="13.5703125" customWidth="1"/>
    <col min="9978" max="9978" width="12.7109375" customWidth="1"/>
    <col min="9979" max="9979" width="7.28515625" customWidth="1"/>
    <col min="9980" max="9980" width="23.5703125" customWidth="1"/>
    <col min="9981" max="9981" width="26" customWidth="1"/>
    <col min="10230" max="10230" width="25.85546875" customWidth="1"/>
    <col min="10231" max="10231" width="11.85546875" customWidth="1"/>
    <col min="10232" max="10232" width="32.42578125" customWidth="1"/>
    <col min="10233" max="10233" width="13.5703125" customWidth="1"/>
    <col min="10234" max="10234" width="12.7109375" customWidth="1"/>
    <col min="10235" max="10235" width="7.28515625" customWidth="1"/>
    <col min="10236" max="10236" width="23.5703125" customWidth="1"/>
    <col min="10237" max="10237" width="26" customWidth="1"/>
    <col min="10486" max="10486" width="25.85546875" customWidth="1"/>
    <col min="10487" max="10487" width="11.85546875" customWidth="1"/>
    <col min="10488" max="10488" width="32.42578125" customWidth="1"/>
    <col min="10489" max="10489" width="13.5703125" customWidth="1"/>
    <col min="10490" max="10490" width="12.7109375" customWidth="1"/>
    <col min="10491" max="10491" width="7.28515625" customWidth="1"/>
    <col min="10492" max="10492" width="23.5703125" customWidth="1"/>
    <col min="10493" max="10493" width="26" customWidth="1"/>
    <col min="10742" max="10742" width="25.85546875" customWidth="1"/>
    <col min="10743" max="10743" width="11.85546875" customWidth="1"/>
    <col min="10744" max="10744" width="32.42578125" customWidth="1"/>
    <col min="10745" max="10745" width="13.5703125" customWidth="1"/>
    <col min="10746" max="10746" width="12.7109375" customWidth="1"/>
    <col min="10747" max="10747" width="7.28515625" customWidth="1"/>
    <col min="10748" max="10748" width="23.5703125" customWidth="1"/>
    <col min="10749" max="10749" width="26" customWidth="1"/>
    <col min="10998" max="10998" width="25.85546875" customWidth="1"/>
    <col min="10999" max="10999" width="11.85546875" customWidth="1"/>
    <col min="11000" max="11000" width="32.42578125" customWidth="1"/>
    <col min="11001" max="11001" width="13.5703125" customWidth="1"/>
    <col min="11002" max="11002" width="12.7109375" customWidth="1"/>
    <col min="11003" max="11003" width="7.28515625" customWidth="1"/>
    <col min="11004" max="11004" width="23.5703125" customWidth="1"/>
    <col min="11005" max="11005" width="26" customWidth="1"/>
    <col min="11254" max="11254" width="25.85546875" customWidth="1"/>
    <col min="11255" max="11255" width="11.85546875" customWidth="1"/>
    <col min="11256" max="11256" width="32.42578125" customWidth="1"/>
    <col min="11257" max="11257" width="13.5703125" customWidth="1"/>
    <col min="11258" max="11258" width="12.7109375" customWidth="1"/>
    <col min="11259" max="11259" width="7.28515625" customWidth="1"/>
    <col min="11260" max="11260" width="23.5703125" customWidth="1"/>
    <col min="11261" max="11261" width="26" customWidth="1"/>
    <col min="11510" max="11510" width="25.85546875" customWidth="1"/>
    <col min="11511" max="11511" width="11.85546875" customWidth="1"/>
    <col min="11512" max="11512" width="32.42578125" customWidth="1"/>
    <col min="11513" max="11513" width="13.5703125" customWidth="1"/>
    <col min="11514" max="11514" width="12.7109375" customWidth="1"/>
    <col min="11515" max="11515" width="7.28515625" customWidth="1"/>
    <col min="11516" max="11516" width="23.5703125" customWidth="1"/>
    <col min="11517" max="11517" width="26" customWidth="1"/>
    <col min="11766" max="11766" width="25.85546875" customWidth="1"/>
    <col min="11767" max="11767" width="11.85546875" customWidth="1"/>
    <col min="11768" max="11768" width="32.42578125" customWidth="1"/>
    <col min="11769" max="11769" width="13.5703125" customWidth="1"/>
    <col min="11770" max="11770" width="12.7109375" customWidth="1"/>
    <col min="11771" max="11771" width="7.28515625" customWidth="1"/>
    <col min="11772" max="11772" width="23.5703125" customWidth="1"/>
    <col min="11773" max="11773" width="26" customWidth="1"/>
    <col min="12022" max="12022" width="25.85546875" customWidth="1"/>
    <col min="12023" max="12023" width="11.85546875" customWidth="1"/>
    <col min="12024" max="12024" width="32.42578125" customWidth="1"/>
    <col min="12025" max="12025" width="13.5703125" customWidth="1"/>
    <col min="12026" max="12026" width="12.7109375" customWidth="1"/>
    <col min="12027" max="12027" width="7.28515625" customWidth="1"/>
    <col min="12028" max="12028" width="23.5703125" customWidth="1"/>
    <col min="12029" max="12029" width="26" customWidth="1"/>
    <col min="12278" max="12278" width="25.85546875" customWidth="1"/>
    <col min="12279" max="12279" width="11.85546875" customWidth="1"/>
    <col min="12280" max="12280" width="32.42578125" customWidth="1"/>
    <col min="12281" max="12281" width="13.5703125" customWidth="1"/>
    <col min="12282" max="12282" width="12.7109375" customWidth="1"/>
    <col min="12283" max="12283" width="7.28515625" customWidth="1"/>
    <col min="12284" max="12284" width="23.5703125" customWidth="1"/>
    <col min="12285" max="12285" width="26" customWidth="1"/>
    <col min="12534" max="12534" width="25.85546875" customWidth="1"/>
    <col min="12535" max="12535" width="11.85546875" customWidth="1"/>
    <col min="12536" max="12536" width="32.42578125" customWidth="1"/>
    <col min="12537" max="12537" width="13.5703125" customWidth="1"/>
    <col min="12538" max="12538" width="12.7109375" customWidth="1"/>
    <col min="12539" max="12539" width="7.28515625" customWidth="1"/>
    <col min="12540" max="12540" width="23.5703125" customWidth="1"/>
    <col min="12541" max="12541" width="26" customWidth="1"/>
    <col min="12790" max="12790" width="25.85546875" customWidth="1"/>
    <col min="12791" max="12791" width="11.85546875" customWidth="1"/>
    <col min="12792" max="12792" width="32.42578125" customWidth="1"/>
    <col min="12793" max="12793" width="13.5703125" customWidth="1"/>
    <col min="12794" max="12794" width="12.7109375" customWidth="1"/>
    <col min="12795" max="12795" width="7.28515625" customWidth="1"/>
    <col min="12796" max="12796" width="23.5703125" customWidth="1"/>
    <col min="12797" max="12797" width="26" customWidth="1"/>
    <col min="13046" max="13046" width="25.85546875" customWidth="1"/>
    <col min="13047" max="13047" width="11.85546875" customWidth="1"/>
    <col min="13048" max="13048" width="32.42578125" customWidth="1"/>
    <col min="13049" max="13049" width="13.5703125" customWidth="1"/>
    <col min="13050" max="13050" width="12.7109375" customWidth="1"/>
    <col min="13051" max="13051" width="7.28515625" customWidth="1"/>
    <col min="13052" max="13052" width="23.5703125" customWidth="1"/>
    <col min="13053" max="13053" width="26" customWidth="1"/>
    <col min="13302" max="13302" width="25.85546875" customWidth="1"/>
    <col min="13303" max="13303" width="11.85546875" customWidth="1"/>
    <col min="13304" max="13304" width="32.42578125" customWidth="1"/>
    <col min="13305" max="13305" width="13.5703125" customWidth="1"/>
    <col min="13306" max="13306" width="12.7109375" customWidth="1"/>
    <col min="13307" max="13307" width="7.28515625" customWidth="1"/>
    <col min="13308" max="13308" width="23.5703125" customWidth="1"/>
    <col min="13309" max="13309" width="26" customWidth="1"/>
    <col min="13558" max="13558" width="25.85546875" customWidth="1"/>
    <col min="13559" max="13559" width="11.85546875" customWidth="1"/>
    <col min="13560" max="13560" width="32.42578125" customWidth="1"/>
    <col min="13561" max="13561" width="13.5703125" customWidth="1"/>
    <col min="13562" max="13562" width="12.7109375" customWidth="1"/>
    <col min="13563" max="13563" width="7.28515625" customWidth="1"/>
    <col min="13564" max="13564" width="23.5703125" customWidth="1"/>
    <col min="13565" max="13565" width="26" customWidth="1"/>
    <col min="13814" max="13814" width="25.85546875" customWidth="1"/>
    <col min="13815" max="13815" width="11.85546875" customWidth="1"/>
    <col min="13816" max="13816" width="32.42578125" customWidth="1"/>
    <col min="13817" max="13817" width="13.5703125" customWidth="1"/>
    <col min="13818" max="13818" width="12.7109375" customWidth="1"/>
    <col min="13819" max="13819" width="7.28515625" customWidth="1"/>
    <col min="13820" max="13820" width="23.5703125" customWidth="1"/>
    <col min="13821" max="13821" width="26" customWidth="1"/>
    <col min="14070" max="14070" width="25.85546875" customWidth="1"/>
    <col min="14071" max="14071" width="11.85546875" customWidth="1"/>
    <col min="14072" max="14072" width="32.42578125" customWidth="1"/>
    <col min="14073" max="14073" width="13.5703125" customWidth="1"/>
    <col min="14074" max="14074" width="12.7109375" customWidth="1"/>
    <col min="14075" max="14075" width="7.28515625" customWidth="1"/>
    <col min="14076" max="14076" width="23.5703125" customWidth="1"/>
    <col min="14077" max="14077" width="26" customWidth="1"/>
    <col min="14326" max="14326" width="25.85546875" customWidth="1"/>
    <col min="14327" max="14327" width="11.85546875" customWidth="1"/>
    <col min="14328" max="14328" width="32.42578125" customWidth="1"/>
    <col min="14329" max="14329" width="13.5703125" customWidth="1"/>
    <col min="14330" max="14330" width="12.7109375" customWidth="1"/>
    <col min="14331" max="14331" width="7.28515625" customWidth="1"/>
    <col min="14332" max="14332" width="23.5703125" customWidth="1"/>
    <col min="14333" max="14333" width="26" customWidth="1"/>
    <col min="14582" max="14582" width="25.85546875" customWidth="1"/>
    <col min="14583" max="14583" width="11.85546875" customWidth="1"/>
    <col min="14584" max="14584" width="32.42578125" customWidth="1"/>
    <col min="14585" max="14585" width="13.5703125" customWidth="1"/>
    <col min="14586" max="14586" width="12.7109375" customWidth="1"/>
    <col min="14587" max="14587" width="7.28515625" customWidth="1"/>
    <col min="14588" max="14588" width="23.5703125" customWidth="1"/>
    <col min="14589" max="14589" width="26" customWidth="1"/>
    <col min="14838" max="14838" width="25.85546875" customWidth="1"/>
    <col min="14839" max="14839" width="11.85546875" customWidth="1"/>
    <col min="14840" max="14840" width="32.42578125" customWidth="1"/>
    <col min="14841" max="14841" width="13.5703125" customWidth="1"/>
    <col min="14842" max="14842" width="12.7109375" customWidth="1"/>
    <col min="14843" max="14843" width="7.28515625" customWidth="1"/>
    <col min="14844" max="14844" width="23.5703125" customWidth="1"/>
    <col min="14845" max="14845" width="26" customWidth="1"/>
    <col min="15094" max="15094" width="25.85546875" customWidth="1"/>
    <col min="15095" max="15095" width="11.85546875" customWidth="1"/>
    <col min="15096" max="15096" width="32.42578125" customWidth="1"/>
    <col min="15097" max="15097" width="13.5703125" customWidth="1"/>
    <col min="15098" max="15098" width="12.7109375" customWidth="1"/>
    <col min="15099" max="15099" width="7.28515625" customWidth="1"/>
    <col min="15100" max="15100" width="23.5703125" customWidth="1"/>
    <col min="15101" max="15101" width="26" customWidth="1"/>
    <col min="15350" max="15350" width="25.85546875" customWidth="1"/>
    <col min="15351" max="15351" width="11.85546875" customWidth="1"/>
    <col min="15352" max="15352" width="32.42578125" customWidth="1"/>
    <col min="15353" max="15353" width="13.5703125" customWidth="1"/>
    <col min="15354" max="15354" width="12.7109375" customWidth="1"/>
    <col min="15355" max="15355" width="7.28515625" customWidth="1"/>
    <col min="15356" max="15356" width="23.5703125" customWidth="1"/>
    <col min="15357" max="15357" width="26" customWidth="1"/>
    <col min="15606" max="15606" width="25.85546875" customWidth="1"/>
    <col min="15607" max="15607" width="11.85546875" customWidth="1"/>
    <col min="15608" max="15608" width="32.42578125" customWidth="1"/>
    <col min="15609" max="15609" width="13.5703125" customWidth="1"/>
    <col min="15610" max="15610" width="12.7109375" customWidth="1"/>
    <col min="15611" max="15611" width="7.28515625" customWidth="1"/>
    <col min="15612" max="15612" width="23.5703125" customWidth="1"/>
    <col min="15613" max="15613" width="26" customWidth="1"/>
    <col min="15862" max="15862" width="25.85546875" customWidth="1"/>
    <col min="15863" max="15863" width="11.85546875" customWidth="1"/>
    <col min="15864" max="15864" width="32.42578125" customWidth="1"/>
    <col min="15865" max="15865" width="13.5703125" customWidth="1"/>
    <col min="15866" max="15866" width="12.7109375" customWidth="1"/>
    <col min="15867" max="15867" width="7.28515625" customWidth="1"/>
    <col min="15868" max="15868" width="23.5703125" customWidth="1"/>
    <col min="15869" max="15869" width="26" customWidth="1"/>
    <col min="16118" max="16118" width="25.85546875" customWidth="1"/>
    <col min="16119" max="16119" width="11.85546875" customWidth="1"/>
    <col min="16120" max="16120" width="32.42578125" customWidth="1"/>
    <col min="16121" max="16121" width="13.5703125" customWidth="1"/>
    <col min="16122" max="16122" width="12.7109375" customWidth="1"/>
    <col min="16123" max="16123" width="7.28515625" customWidth="1"/>
    <col min="16124" max="16124" width="23.5703125" customWidth="1"/>
    <col min="16125" max="16125" width="26" customWidth="1"/>
  </cols>
  <sheetData>
    <row r="1" spans="1:7" ht="27" customHeight="1" x14ac:dyDescent="0.25">
      <c r="A1" s="25"/>
      <c r="B1" s="22" t="s">
        <v>67</v>
      </c>
      <c r="C1" s="22" t="s">
        <v>68</v>
      </c>
      <c r="D1" s="22"/>
      <c r="E1" s="51" t="s">
        <v>69</v>
      </c>
      <c r="F1" s="27" t="s">
        <v>70</v>
      </c>
      <c r="G1" s="28"/>
    </row>
    <row r="2" spans="1:7" ht="27.95" customHeight="1" x14ac:dyDescent="0.25">
      <c r="A2" s="57" t="s">
        <v>78</v>
      </c>
      <c r="B2" s="58">
        <v>59</v>
      </c>
      <c r="C2" s="59" t="s">
        <v>175</v>
      </c>
      <c r="D2" s="60" t="s">
        <v>174</v>
      </c>
      <c r="E2" s="61">
        <v>20875.990000000002</v>
      </c>
      <c r="F2" s="58">
        <v>8255608</v>
      </c>
      <c r="G2" s="62" t="s">
        <v>85</v>
      </c>
    </row>
    <row r="3" spans="1:7" ht="27.95" customHeight="1" x14ac:dyDescent="0.25">
      <c r="A3" s="57" t="s">
        <v>78</v>
      </c>
      <c r="B3" s="58" t="s">
        <v>71</v>
      </c>
      <c r="C3" s="63" t="s">
        <v>131</v>
      </c>
      <c r="D3" s="60" t="s">
        <v>63</v>
      </c>
      <c r="E3" s="61">
        <v>1034.3499999999999</v>
      </c>
      <c r="F3" s="58" t="s">
        <v>208</v>
      </c>
      <c r="G3" s="62" t="s">
        <v>85</v>
      </c>
    </row>
    <row r="4" spans="1:7" ht="27.95" customHeight="1" x14ac:dyDescent="0.25">
      <c r="A4" s="57" t="s">
        <v>78</v>
      </c>
      <c r="B4" s="58" t="s">
        <v>71</v>
      </c>
      <c r="C4" s="63" t="s">
        <v>131</v>
      </c>
      <c r="D4" s="60" t="s">
        <v>63</v>
      </c>
      <c r="E4" s="61">
        <v>333.66</v>
      </c>
      <c r="F4" s="58" t="s">
        <v>208</v>
      </c>
      <c r="G4" s="62" t="s">
        <v>85</v>
      </c>
    </row>
    <row r="5" spans="1:7" ht="27.95" customHeight="1" x14ac:dyDescent="0.25">
      <c r="A5" s="57" t="s">
        <v>79</v>
      </c>
      <c r="B5" s="58">
        <v>5873</v>
      </c>
      <c r="C5" s="63" t="s">
        <v>80</v>
      </c>
      <c r="D5" s="64" t="s">
        <v>108</v>
      </c>
      <c r="E5" s="61">
        <v>11573.58</v>
      </c>
      <c r="F5" s="58">
        <v>8255662</v>
      </c>
      <c r="G5" s="62" t="s">
        <v>85</v>
      </c>
    </row>
    <row r="6" spans="1:7" ht="27.95" customHeight="1" x14ac:dyDescent="0.25">
      <c r="A6" s="57" t="s">
        <v>79</v>
      </c>
      <c r="B6" s="58" t="s">
        <v>71</v>
      </c>
      <c r="C6" s="63" t="s">
        <v>131</v>
      </c>
      <c r="D6" s="60" t="s">
        <v>63</v>
      </c>
      <c r="E6" s="61">
        <v>573.44000000000005</v>
      </c>
      <c r="F6" s="58" t="s">
        <v>208</v>
      </c>
      <c r="G6" s="62" t="s">
        <v>85</v>
      </c>
    </row>
    <row r="7" spans="1:7" ht="27.95" customHeight="1" x14ac:dyDescent="0.25">
      <c r="A7" s="57" t="s">
        <v>79</v>
      </c>
      <c r="B7" s="58" t="s">
        <v>71</v>
      </c>
      <c r="C7" s="63" t="s">
        <v>131</v>
      </c>
      <c r="D7" s="60" t="s">
        <v>63</v>
      </c>
      <c r="E7" s="61">
        <v>184.98</v>
      </c>
      <c r="F7" s="58" t="s">
        <v>208</v>
      </c>
      <c r="G7" s="62" t="s">
        <v>85</v>
      </c>
    </row>
    <row r="8" spans="1:7" ht="27.95" customHeight="1" x14ac:dyDescent="0.25">
      <c r="A8" s="57" t="s">
        <v>79</v>
      </c>
      <c r="B8" s="58">
        <v>6349</v>
      </c>
      <c r="C8" s="63" t="s">
        <v>200</v>
      </c>
      <c r="D8" s="64" t="s">
        <v>201</v>
      </c>
      <c r="E8" s="61">
        <v>10158.32</v>
      </c>
      <c r="F8" s="58">
        <v>148923</v>
      </c>
      <c r="G8" s="62" t="s">
        <v>85</v>
      </c>
    </row>
    <row r="9" spans="1:7" ht="27.95" customHeight="1" x14ac:dyDescent="0.25">
      <c r="A9" s="57" t="s">
        <v>79</v>
      </c>
      <c r="B9" s="58" t="s">
        <v>71</v>
      </c>
      <c r="C9" s="63" t="s">
        <v>131</v>
      </c>
      <c r="D9" s="60" t="s">
        <v>63</v>
      </c>
      <c r="E9" s="61">
        <v>503.32</v>
      </c>
      <c r="F9" s="58" t="s">
        <v>208</v>
      </c>
      <c r="G9" s="62" t="s">
        <v>85</v>
      </c>
    </row>
    <row r="10" spans="1:7" ht="27.95" customHeight="1" x14ac:dyDescent="0.25">
      <c r="A10" s="57" t="s">
        <v>79</v>
      </c>
      <c r="B10" s="58" t="s">
        <v>71</v>
      </c>
      <c r="C10" s="63" t="s">
        <v>131</v>
      </c>
      <c r="D10" s="60" t="s">
        <v>63</v>
      </c>
      <c r="E10" s="61">
        <v>162.36000000000001</v>
      </c>
      <c r="F10" s="58" t="s">
        <v>208</v>
      </c>
      <c r="G10" s="62" t="s">
        <v>85</v>
      </c>
    </row>
    <row r="11" spans="1:7" ht="27.95" customHeight="1" x14ac:dyDescent="0.25">
      <c r="A11" s="65" t="s">
        <v>82</v>
      </c>
      <c r="B11" s="58">
        <v>257</v>
      </c>
      <c r="C11" s="63" t="s">
        <v>136</v>
      </c>
      <c r="D11" s="64" t="s">
        <v>132</v>
      </c>
      <c r="E11" s="66">
        <v>11148</v>
      </c>
      <c r="F11" s="58">
        <v>8255579</v>
      </c>
      <c r="G11" s="62" t="s">
        <v>85</v>
      </c>
    </row>
    <row r="12" spans="1:7" ht="27.95" customHeight="1" x14ac:dyDescent="0.25">
      <c r="A12" s="65" t="s">
        <v>100</v>
      </c>
      <c r="B12" s="58">
        <v>1984</v>
      </c>
      <c r="C12" s="63" t="s">
        <v>186</v>
      </c>
      <c r="D12" s="64" t="s">
        <v>187</v>
      </c>
      <c r="E12" s="66">
        <v>8070</v>
      </c>
      <c r="F12" s="58">
        <v>8255663</v>
      </c>
      <c r="G12" s="62" t="s">
        <v>85</v>
      </c>
    </row>
    <row r="13" spans="1:7" ht="27.95" customHeight="1" x14ac:dyDescent="0.25">
      <c r="A13" s="65" t="s">
        <v>100</v>
      </c>
      <c r="B13" s="58">
        <v>1984</v>
      </c>
      <c r="C13" s="63" t="s">
        <v>186</v>
      </c>
      <c r="D13" s="64" t="s">
        <v>187</v>
      </c>
      <c r="E13" s="66">
        <v>2000</v>
      </c>
      <c r="F13" s="58">
        <v>8255663</v>
      </c>
      <c r="G13" s="62" t="s">
        <v>85</v>
      </c>
    </row>
    <row r="14" spans="1:7" ht="27.95" customHeight="1" x14ac:dyDescent="0.25">
      <c r="A14" s="65" t="s">
        <v>90</v>
      </c>
      <c r="B14" s="58">
        <v>78</v>
      </c>
      <c r="C14" s="63" t="s">
        <v>161</v>
      </c>
      <c r="D14" s="64" t="s">
        <v>162</v>
      </c>
      <c r="E14" s="66">
        <v>14212.64</v>
      </c>
      <c r="F14" s="58">
        <v>8255574</v>
      </c>
      <c r="G14" s="62" t="s">
        <v>85</v>
      </c>
    </row>
    <row r="15" spans="1:7" ht="27.95" customHeight="1" x14ac:dyDescent="0.25">
      <c r="A15" s="65" t="s">
        <v>90</v>
      </c>
      <c r="B15" s="58" t="s">
        <v>71</v>
      </c>
      <c r="C15" s="63" t="s">
        <v>131</v>
      </c>
      <c r="D15" s="60" t="s">
        <v>63</v>
      </c>
      <c r="E15" s="66">
        <v>704.2</v>
      </c>
      <c r="F15" s="58" t="s">
        <v>208</v>
      </c>
      <c r="G15" s="62" t="s">
        <v>85</v>
      </c>
    </row>
    <row r="16" spans="1:7" ht="27.95" customHeight="1" x14ac:dyDescent="0.25">
      <c r="A16" s="65" t="s">
        <v>90</v>
      </c>
      <c r="B16" s="58" t="s">
        <v>71</v>
      </c>
      <c r="C16" s="63" t="s">
        <v>131</v>
      </c>
      <c r="D16" s="60" t="s">
        <v>63</v>
      </c>
      <c r="E16" s="66">
        <v>227.16</v>
      </c>
      <c r="F16" s="58" t="s">
        <v>208</v>
      </c>
      <c r="G16" s="62" t="s">
        <v>85</v>
      </c>
    </row>
    <row r="17" spans="1:7" ht="27.95" customHeight="1" x14ac:dyDescent="0.25">
      <c r="A17" s="65" t="s">
        <v>117</v>
      </c>
      <c r="B17" s="58">
        <v>174</v>
      </c>
      <c r="C17" s="63" t="s">
        <v>119</v>
      </c>
      <c r="D17" s="64" t="s">
        <v>118</v>
      </c>
      <c r="E17" s="66">
        <v>2782.5</v>
      </c>
      <c r="F17" s="58">
        <v>8255681</v>
      </c>
      <c r="G17" s="62" t="s">
        <v>85</v>
      </c>
    </row>
    <row r="18" spans="1:7" ht="27.95" customHeight="1" x14ac:dyDescent="0.25">
      <c r="A18" s="65" t="s">
        <v>154</v>
      </c>
      <c r="B18" s="58">
        <v>17532</v>
      </c>
      <c r="C18" s="63" t="s">
        <v>122</v>
      </c>
      <c r="D18" s="60" t="s">
        <v>123</v>
      </c>
      <c r="E18" s="66">
        <v>3097.05</v>
      </c>
      <c r="F18" s="58">
        <v>8255661</v>
      </c>
      <c r="G18" s="62" t="s">
        <v>85</v>
      </c>
    </row>
    <row r="19" spans="1:7" ht="27.95" customHeight="1" x14ac:dyDescent="0.25">
      <c r="A19" s="65" t="s">
        <v>154</v>
      </c>
      <c r="B19" s="58" t="s">
        <v>71</v>
      </c>
      <c r="C19" s="63" t="s">
        <v>131</v>
      </c>
      <c r="D19" s="60" t="s">
        <v>63</v>
      </c>
      <c r="E19" s="66">
        <v>153.44999999999999</v>
      </c>
      <c r="F19" s="58" t="s">
        <v>208</v>
      </c>
      <c r="G19" s="62" t="s">
        <v>85</v>
      </c>
    </row>
    <row r="20" spans="1:7" ht="27.95" customHeight="1" x14ac:dyDescent="0.25">
      <c r="A20" s="65" t="s">
        <v>154</v>
      </c>
      <c r="B20" s="58" t="s">
        <v>71</v>
      </c>
      <c r="C20" s="63" t="s">
        <v>131</v>
      </c>
      <c r="D20" s="60" t="s">
        <v>63</v>
      </c>
      <c r="E20" s="66">
        <v>49.5</v>
      </c>
      <c r="F20" s="58" t="s">
        <v>208</v>
      </c>
      <c r="G20" s="62" t="s">
        <v>85</v>
      </c>
    </row>
    <row r="21" spans="1:7" ht="27.95" customHeight="1" x14ac:dyDescent="0.25">
      <c r="A21" s="65" t="s">
        <v>103</v>
      </c>
      <c r="B21" s="58">
        <v>238</v>
      </c>
      <c r="C21" s="63" t="s">
        <v>155</v>
      </c>
      <c r="D21" s="64" t="s">
        <v>156</v>
      </c>
      <c r="E21" s="66">
        <v>21585.5</v>
      </c>
      <c r="F21" s="58">
        <v>8255665</v>
      </c>
      <c r="G21" s="62" t="s">
        <v>85</v>
      </c>
    </row>
    <row r="22" spans="1:7" ht="27.95" customHeight="1" x14ac:dyDescent="0.25">
      <c r="A22" s="65" t="s">
        <v>103</v>
      </c>
      <c r="B22" s="58" t="s">
        <v>71</v>
      </c>
      <c r="C22" s="63" t="s">
        <v>131</v>
      </c>
      <c r="D22" s="60" t="s">
        <v>63</v>
      </c>
      <c r="E22" s="66">
        <v>1069.5</v>
      </c>
      <c r="F22" s="58" t="s">
        <v>208</v>
      </c>
      <c r="G22" s="62" t="s">
        <v>85</v>
      </c>
    </row>
    <row r="23" spans="1:7" ht="27.95" customHeight="1" x14ac:dyDescent="0.25">
      <c r="A23" s="65" t="s">
        <v>103</v>
      </c>
      <c r="B23" s="58" t="s">
        <v>71</v>
      </c>
      <c r="C23" s="63" t="s">
        <v>131</v>
      </c>
      <c r="D23" s="60" t="s">
        <v>63</v>
      </c>
      <c r="E23" s="66">
        <v>345</v>
      </c>
      <c r="F23" s="58" t="s">
        <v>208</v>
      </c>
      <c r="G23" s="62" t="s">
        <v>85</v>
      </c>
    </row>
    <row r="24" spans="1:7" ht="27.95" customHeight="1" x14ac:dyDescent="0.25">
      <c r="A24" s="65" t="s">
        <v>202</v>
      </c>
      <c r="B24" s="58">
        <v>2360</v>
      </c>
      <c r="C24" s="63" t="s">
        <v>203</v>
      </c>
      <c r="D24" s="60" t="s">
        <v>204</v>
      </c>
      <c r="E24" s="66">
        <v>2326</v>
      </c>
      <c r="F24" s="58">
        <v>148922</v>
      </c>
      <c r="G24" s="62" t="s">
        <v>85</v>
      </c>
    </row>
    <row r="25" spans="1:7" ht="27.95" customHeight="1" x14ac:dyDescent="0.25">
      <c r="A25" s="65" t="s">
        <v>202</v>
      </c>
      <c r="B25" s="58">
        <v>2360</v>
      </c>
      <c r="C25" s="63" t="s">
        <v>203</v>
      </c>
      <c r="D25" s="60" t="s">
        <v>204</v>
      </c>
      <c r="E25" s="66">
        <v>1200</v>
      </c>
      <c r="F25" s="58">
        <v>148922</v>
      </c>
      <c r="G25" s="62" t="s">
        <v>85</v>
      </c>
    </row>
    <row r="26" spans="1:7" ht="33.75" customHeight="1" x14ac:dyDescent="0.25">
      <c r="A26" s="67"/>
      <c r="B26" s="68"/>
      <c r="C26" s="69"/>
      <c r="D26" s="70"/>
      <c r="E26" s="71">
        <f>SUM(E2:E25)</f>
        <v>114370.5</v>
      </c>
      <c r="F26" s="72"/>
      <c r="G26" s="72"/>
    </row>
    <row r="27" spans="1:7" ht="39.950000000000003" customHeight="1" x14ac:dyDescent="0.25">
      <c r="A27" s="65" t="s">
        <v>81</v>
      </c>
      <c r="B27" s="58" t="s">
        <v>106</v>
      </c>
      <c r="C27" s="63" t="s">
        <v>212</v>
      </c>
      <c r="D27" s="64" t="s">
        <v>109</v>
      </c>
      <c r="E27" s="66">
        <v>1838.25</v>
      </c>
      <c r="F27" s="58">
        <v>2404</v>
      </c>
      <c r="G27" s="62" t="s">
        <v>134</v>
      </c>
    </row>
    <row r="28" spans="1:7" ht="39.950000000000003" customHeight="1" x14ac:dyDescent="0.25">
      <c r="A28" s="65" t="s">
        <v>81</v>
      </c>
      <c r="B28" s="58" t="s">
        <v>106</v>
      </c>
      <c r="C28" s="63" t="s">
        <v>159</v>
      </c>
      <c r="D28" s="64" t="s">
        <v>160</v>
      </c>
      <c r="E28" s="66">
        <v>1960</v>
      </c>
      <c r="F28" s="58">
        <v>2406</v>
      </c>
      <c r="G28" s="62" t="s">
        <v>134</v>
      </c>
    </row>
    <row r="29" spans="1:7" ht="39.950000000000003" customHeight="1" x14ac:dyDescent="0.25">
      <c r="A29" s="65" t="s">
        <v>81</v>
      </c>
      <c r="B29" s="58" t="s">
        <v>106</v>
      </c>
      <c r="C29" s="63" t="s">
        <v>225</v>
      </c>
      <c r="D29" s="64" t="s">
        <v>226</v>
      </c>
      <c r="E29" s="66">
        <v>1050</v>
      </c>
      <c r="F29" s="58">
        <v>2417</v>
      </c>
      <c r="G29" s="62" t="s">
        <v>134</v>
      </c>
    </row>
    <row r="30" spans="1:7" ht="39.950000000000003" customHeight="1" x14ac:dyDescent="0.25">
      <c r="A30" s="65" t="s">
        <v>140</v>
      </c>
      <c r="B30" s="58">
        <v>16285</v>
      </c>
      <c r="C30" s="63" t="s">
        <v>153</v>
      </c>
      <c r="D30" s="64" t="s">
        <v>113</v>
      </c>
      <c r="E30" s="66">
        <v>3917.21</v>
      </c>
      <c r="F30" s="58">
        <v>2426</v>
      </c>
      <c r="G30" s="62" t="s">
        <v>134</v>
      </c>
    </row>
    <row r="31" spans="1:7" ht="39.950000000000003" customHeight="1" x14ac:dyDescent="0.25">
      <c r="A31" s="65" t="s">
        <v>140</v>
      </c>
      <c r="B31" s="58">
        <v>16280</v>
      </c>
      <c r="C31" s="63" t="s">
        <v>153</v>
      </c>
      <c r="D31" s="64" t="s">
        <v>113</v>
      </c>
      <c r="E31" s="66">
        <v>3917.21</v>
      </c>
      <c r="F31" s="58">
        <v>2427</v>
      </c>
      <c r="G31" s="62" t="s">
        <v>134</v>
      </c>
    </row>
    <row r="32" spans="1:7" ht="39.950000000000003" customHeight="1" x14ac:dyDescent="0.25">
      <c r="A32" s="65" t="s">
        <v>167</v>
      </c>
      <c r="B32" s="58">
        <v>22186</v>
      </c>
      <c r="C32" s="63" t="s">
        <v>168</v>
      </c>
      <c r="D32" s="64" t="s">
        <v>169</v>
      </c>
      <c r="E32" s="66">
        <v>230</v>
      </c>
      <c r="F32" s="58">
        <v>2412</v>
      </c>
      <c r="G32" s="62" t="s">
        <v>134</v>
      </c>
    </row>
    <row r="33" spans="1:7" ht="39.950000000000003" customHeight="1" x14ac:dyDescent="0.25">
      <c r="A33" s="65" t="s">
        <v>167</v>
      </c>
      <c r="B33" s="58">
        <v>22185</v>
      </c>
      <c r="C33" s="63" t="s">
        <v>168</v>
      </c>
      <c r="D33" s="64" t="s">
        <v>169</v>
      </c>
      <c r="E33" s="66">
        <v>230</v>
      </c>
      <c r="F33" s="58">
        <v>2413</v>
      </c>
      <c r="G33" s="62" t="s">
        <v>134</v>
      </c>
    </row>
    <row r="34" spans="1:7" ht="39.950000000000003" customHeight="1" x14ac:dyDescent="0.25">
      <c r="A34" s="65" t="s">
        <v>167</v>
      </c>
      <c r="B34" s="58">
        <v>22179</v>
      </c>
      <c r="C34" s="63" t="s">
        <v>168</v>
      </c>
      <c r="D34" s="64" t="s">
        <v>169</v>
      </c>
      <c r="E34" s="66">
        <v>230</v>
      </c>
      <c r="F34" s="58">
        <v>2414</v>
      </c>
      <c r="G34" s="62" t="s">
        <v>134</v>
      </c>
    </row>
    <row r="35" spans="1:7" ht="39.950000000000003" customHeight="1" x14ac:dyDescent="0.25">
      <c r="A35" s="65" t="s">
        <v>176</v>
      </c>
      <c r="B35" s="58">
        <v>142</v>
      </c>
      <c r="C35" s="63" t="s">
        <v>170</v>
      </c>
      <c r="D35" s="64" t="s">
        <v>171</v>
      </c>
      <c r="E35" s="66">
        <v>2623</v>
      </c>
      <c r="F35" s="58">
        <v>2411</v>
      </c>
      <c r="G35" s="62" t="s">
        <v>134</v>
      </c>
    </row>
    <row r="36" spans="1:7" ht="39.950000000000003" customHeight="1" x14ac:dyDescent="0.25">
      <c r="A36" s="65"/>
      <c r="B36" s="58">
        <v>442</v>
      </c>
      <c r="C36" s="63" t="s">
        <v>189</v>
      </c>
      <c r="D36" s="64" t="s">
        <v>188</v>
      </c>
      <c r="E36" s="66">
        <v>11200</v>
      </c>
      <c r="F36" s="58">
        <v>2405</v>
      </c>
      <c r="G36" s="62" t="s">
        <v>134</v>
      </c>
    </row>
    <row r="37" spans="1:7" ht="39.950000000000003" customHeight="1" x14ac:dyDescent="0.25">
      <c r="A37" s="57" t="s">
        <v>124</v>
      </c>
      <c r="B37" s="58">
        <v>61</v>
      </c>
      <c r="C37" s="59" t="s">
        <v>175</v>
      </c>
      <c r="D37" s="60" t="s">
        <v>174</v>
      </c>
      <c r="E37" s="66">
        <v>1220.05</v>
      </c>
      <c r="F37" s="58">
        <v>8255608</v>
      </c>
      <c r="G37" s="62" t="s">
        <v>134</v>
      </c>
    </row>
    <row r="38" spans="1:7" ht="39.950000000000003" customHeight="1" x14ac:dyDescent="0.25">
      <c r="A38" s="57" t="s">
        <v>124</v>
      </c>
      <c r="B38" s="58" t="s">
        <v>71</v>
      </c>
      <c r="C38" s="63" t="s">
        <v>131</v>
      </c>
      <c r="D38" s="60" t="s">
        <v>63</v>
      </c>
      <c r="E38" s="66">
        <v>60.45</v>
      </c>
      <c r="F38" s="58" t="s">
        <v>208</v>
      </c>
      <c r="G38" s="62" t="s">
        <v>134</v>
      </c>
    </row>
    <row r="39" spans="1:7" ht="39.950000000000003" customHeight="1" x14ac:dyDescent="0.25">
      <c r="A39" s="57" t="s">
        <v>124</v>
      </c>
      <c r="B39" s="58" t="s">
        <v>71</v>
      </c>
      <c r="C39" s="63" t="s">
        <v>131</v>
      </c>
      <c r="D39" s="60" t="s">
        <v>63</v>
      </c>
      <c r="E39" s="66">
        <v>19.5</v>
      </c>
      <c r="F39" s="58" t="s">
        <v>208</v>
      </c>
      <c r="G39" s="62" t="s">
        <v>134</v>
      </c>
    </row>
    <row r="40" spans="1:7" ht="39.950000000000003" customHeight="1" x14ac:dyDescent="0.25">
      <c r="A40" s="73"/>
      <c r="B40" s="74"/>
      <c r="C40" s="75"/>
      <c r="D40" s="76"/>
      <c r="E40" s="77">
        <f>SUM(E27:E39)</f>
        <v>28495.67</v>
      </c>
      <c r="F40" s="72"/>
      <c r="G40" s="78"/>
    </row>
    <row r="41" spans="1:7" ht="27.95" customHeight="1" x14ac:dyDescent="0.25">
      <c r="A41" s="65" t="s">
        <v>81</v>
      </c>
      <c r="B41" s="79" t="s">
        <v>74</v>
      </c>
      <c r="C41" s="59" t="s">
        <v>143</v>
      </c>
      <c r="D41" s="60"/>
      <c r="E41" s="66">
        <v>1780.44</v>
      </c>
      <c r="F41" s="58">
        <v>277004</v>
      </c>
      <c r="G41" s="62" t="s">
        <v>86</v>
      </c>
    </row>
    <row r="42" spans="1:7" ht="27.95" customHeight="1" x14ac:dyDescent="0.25">
      <c r="A42" s="65" t="s">
        <v>81</v>
      </c>
      <c r="B42" s="79" t="s">
        <v>74</v>
      </c>
      <c r="C42" s="59" t="s">
        <v>163</v>
      </c>
      <c r="D42" s="60"/>
      <c r="E42" s="66">
        <v>205.02</v>
      </c>
      <c r="F42" s="58">
        <v>277004</v>
      </c>
      <c r="G42" s="62" t="s">
        <v>86</v>
      </c>
    </row>
    <row r="43" spans="1:7" ht="27.95" customHeight="1" x14ac:dyDescent="0.25">
      <c r="A43" s="65" t="s">
        <v>81</v>
      </c>
      <c r="B43" s="79" t="s">
        <v>74</v>
      </c>
      <c r="C43" s="59" t="s">
        <v>197</v>
      </c>
      <c r="D43" s="60"/>
      <c r="E43" s="66">
        <v>1838.72</v>
      </c>
      <c r="F43" s="58">
        <v>277004</v>
      </c>
      <c r="G43" s="62" t="s">
        <v>86</v>
      </c>
    </row>
    <row r="44" spans="1:7" ht="27.95" customHeight="1" x14ac:dyDescent="0.25">
      <c r="A44" s="65" t="s">
        <v>81</v>
      </c>
      <c r="B44" s="79" t="s">
        <v>74</v>
      </c>
      <c r="C44" s="59" t="s">
        <v>120</v>
      </c>
      <c r="D44" s="60"/>
      <c r="E44" s="66">
        <v>1842.07</v>
      </c>
      <c r="F44" s="58">
        <v>277004</v>
      </c>
      <c r="G44" s="62" t="s">
        <v>86</v>
      </c>
    </row>
    <row r="45" spans="1:7" ht="27.95" customHeight="1" x14ac:dyDescent="0.25">
      <c r="A45" s="65" t="s">
        <v>81</v>
      </c>
      <c r="B45" s="79" t="s">
        <v>74</v>
      </c>
      <c r="C45" s="59" t="s">
        <v>213</v>
      </c>
      <c r="D45" s="60"/>
      <c r="E45" s="66">
        <v>5116.6000000000004</v>
      </c>
      <c r="F45" s="58">
        <v>277004</v>
      </c>
      <c r="G45" s="62" t="s">
        <v>86</v>
      </c>
    </row>
    <row r="46" spans="1:7" ht="27.95" customHeight="1" x14ac:dyDescent="0.25">
      <c r="A46" s="65" t="s">
        <v>81</v>
      </c>
      <c r="B46" s="79" t="s">
        <v>74</v>
      </c>
      <c r="C46" s="59" t="s">
        <v>213</v>
      </c>
      <c r="D46" s="60"/>
      <c r="E46" s="66">
        <v>5634.28</v>
      </c>
      <c r="F46" s="58">
        <v>39111</v>
      </c>
      <c r="G46" s="62" t="s">
        <v>86</v>
      </c>
    </row>
    <row r="47" spans="1:7" ht="27.95" customHeight="1" x14ac:dyDescent="0.25">
      <c r="A47" s="65" t="s">
        <v>81</v>
      </c>
      <c r="B47" s="58" t="s">
        <v>76</v>
      </c>
      <c r="C47" s="59" t="s">
        <v>77</v>
      </c>
      <c r="D47" s="60"/>
      <c r="E47" s="66">
        <v>1486.05</v>
      </c>
      <c r="F47" s="58">
        <v>1248325</v>
      </c>
      <c r="G47" s="62" t="s">
        <v>86</v>
      </c>
    </row>
    <row r="48" spans="1:7" ht="27.95" customHeight="1" x14ac:dyDescent="0.25">
      <c r="A48" s="65" t="s">
        <v>81</v>
      </c>
      <c r="B48" s="58" t="s">
        <v>76</v>
      </c>
      <c r="C48" s="59" t="s">
        <v>77</v>
      </c>
      <c r="D48" s="60"/>
      <c r="E48" s="66">
        <v>1237.82</v>
      </c>
      <c r="F48" s="58">
        <v>391500</v>
      </c>
      <c r="G48" s="62" t="s">
        <v>86</v>
      </c>
    </row>
    <row r="49" spans="1:7" ht="27.95" customHeight="1" x14ac:dyDescent="0.25">
      <c r="A49" s="65" t="s">
        <v>81</v>
      </c>
      <c r="B49" s="58" t="s">
        <v>75</v>
      </c>
      <c r="C49" s="63" t="s">
        <v>131</v>
      </c>
      <c r="D49" s="60"/>
      <c r="E49" s="66">
        <v>1457.58</v>
      </c>
      <c r="F49" s="58">
        <v>391680</v>
      </c>
      <c r="G49" s="62" t="s">
        <v>86</v>
      </c>
    </row>
    <row r="50" spans="1:7" ht="27.95" customHeight="1" x14ac:dyDescent="0.25">
      <c r="A50" s="65" t="s">
        <v>81</v>
      </c>
      <c r="B50" s="58" t="s">
        <v>71</v>
      </c>
      <c r="C50" s="63" t="s">
        <v>131</v>
      </c>
      <c r="D50" s="60"/>
      <c r="E50" s="66">
        <f>804.32</f>
        <v>804.32</v>
      </c>
      <c r="F50" s="58">
        <v>391682</v>
      </c>
      <c r="G50" s="62" t="s">
        <v>86</v>
      </c>
    </row>
    <row r="51" spans="1:7" ht="30" customHeight="1" x14ac:dyDescent="0.25">
      <c r="A51" s="65" t="s">
        <v>81</v>
      </c>
      <c r="B51" s="80" t="s">
        <v>275</v>
      </c>
      <c r="C51" s="63" t="s">
        <v>151</v>
      </c>
      <c r="D51" s="60" t="s">
        <v>152</v>
      </c>
      <c r="E51" s="66">
        <v>2125</v>
      </c>
      <c r="F51" s="58">
        <v>2430</v>
      </c>
      <c r="G51" s="62" t="s">
        <v>86</v>
      </c>
    </row>
    <row r="52" spans="1:7" ht="27.95" customHeight="1" x14ac:dyDescent="0.25">
      <c r="A52" s="65" t="s">
        <v>81</v>
      </c>
      <c r="B52" s="80" t="s">
        <v>276</v>
      </c>
      <c r="C52" s="63" t="s">
        <v>151</v>
      </c>
      <c r="D52" s="60" t="s">
        <v>152</v>
      </c>
      <c r="E52" s="66">
        <v>23.52</v>
      </c>
      <c r="F52" s="58">
        <v>2432</v>
      </c>
      <c r="G52" s="62" t="s">
        <v>86</v>
      </c>
    </row>
    <row r="53" spans="1:7" ht="27.95" customHeight="1" x14ac:dyDescent="0.25">
      <c r="A53" s="65" t="s">
        <v>81</v>
      </c>
      <c r="B53" s="80" t="s">
        <v>277</v>
      </c>
      <c r="C53" s="63" t="s">
        <v>151</v>
      </c>
      <c r="D53" s="60" t="s">
        <v>152</v>
      </c>
      <c r="E53" s="66">
        <v>23.52</v>
      </c>
      <c r="F53" s="58">
        <v>2433</v>
      </c>
      <c r="G53" s="62" t="s">
        <v>86</v>
      </c>
    </row>
    <row r="54" spans="1:7" ht="27.95" customHeight="1" x14ac:dyDescent="0.25">
      <c r="A54" s="65" t="s">
        <v>81</v>
      </c>
      <c r="B54" s="80" t="s">
        <v>278</v>
      </c>
      <c r="C54" s="63" t="s">
        <v>151</v>
      </c>
      <c r="D54" s="60" t="s">
        <v>152</v>
      </c>
      <c r="E54" s="66">
        <v>1080</v>
      </c>
      <c r="F54" s="58">
        <v>2431</v>
      </c>
      <c r="G54" s="62" t="s">
        <v>86</v>
      </c>
    </row>
    <row r="55" spans="1:7" ht="27.95" customHeight="1" x14ac:dyDescent="0.25">
      <c r="A55" s="65" t="s">
        <v>81</v>
      </c>
      <c r="B55" s="80" t="s">
        <v>150</v>
      </c>
      <c r="C55" s="63" t="s">
        <v>164</v>
      </c>
      <c r="D55" s="60" t="s">
        <v>165</v>
      </c>
      <c r="E55" s="66">
        <v>59.4</v>
      </c>
      <c r="F55" s="58">
        <v>2416</v>
      </c>
      <c r="G55" s="62" t="s">
        <v>86</v>
      </c>
    </row>
    <row r="56" spans="1:7" ht="27.95" customHeight="1" x14ac:dyDescent="0.25">
      <c r="A56" s="65" t="s">
        <v>81</v>
      </c>
      <c r="B56" s="80">
        <v>26073</v>
      </c>
      <c r="C56" s="63" t="s">
        <v>185</v>
      </c>
      <c r="D56" s="60" t="s">
        <v>166</v>
      </c>
      <c r="E56" s="66">
        <v>46.78</v>
      </c>
      <c r="F56" s="58">
        <v>391194</v>
      </c>
      <c r="G56" s="62" t="s">
        <v>86</v>
      </c>
    </row>
    <row r="57" spans="1:7" ht="27.95" customHeight="1" x14ac:dyDescent="0.25">
      <c r="A57" s="65" t="s">
        <v>83</v>
      </c>
      <c r="B57" s="79" t="s">
        <v>74</v>
      </c>
      <c r="C57" s="63" t="s">
        <v>214</v>
      </c>
      <c r="D57" s="60"/>
      <c r="E57" s="66">
        <v>4664.51</v>
      </c>
      <c r="F57" s="58">
        <v>277004</v>
      </c>
      <c r="G57" s="62" t="s">
        <v>86</v>
      </c>
    </row>
    <row r="58" spans="1:7" ht="27.95" customHeight="1" x14ac:dyDescent="0.25">
      <c r="A58" s="65" t="s">
        <v>83</v>
      </c>
      <c r="B58" s="79" t="s">
        <v>74</v>
      </c>
      <c r="C58" s="63" t="s">
        <v>233</v>
      </c>
      <c r="D58" s="60"/>
      <c r="E58" s="66">
        <f>3763.56-1265.4</f>
        <v>2498.16</v>
      </c>
      <c r="F58" s="58">
        <v>277004</v>
      </c>
      <c r="G58" s="62" t="s">
        <v>86</v>
      </c>
    </row>
    <row r="59" spans="1:7" ht="27.95" customHeight="1" x14ac:dyDescent="0.25">
      <c r="A59" s="65" t="s">
        <v>83</v>
      </c>
      <c r="B59" s="79" t="s">
        <v>74</v>
      </c>
      <c r="C59" s="63" t="s">
        <v>180</v>
      </c>
      <c r="D59" s="60"/>
      <c r="E59" s="66">
        <f>2895.24-660.85</f>
        <v>2234.39</v>
      </c>
      <c r="F59" s="58">
        <v>277004</v>
      </c>
      <c r="G59" s="62" t="s">
        <v>86</v>
      </c>
    </row>
    <row r="60" spans="1:7" ht="27.95" customHeight="1" x14ac:dyDescent="0.25">
      <c r="A60" s="65" t="s">
        <v>83</v>
      </c>
      <c r="B60" s="79" t="s">
        <v>74</v>
      </c>
      <c r="C60" s="63" t="s">
        <v>172</v>
      </c>
      <c r="D60" s="60"/>
      <c r="E60" s="66">
        <f>3111.78-660.85</f>
        <v>2450.9300000000003</v>
      </c>
      <c r="F60" s="58">
        <v>277004</v>
      </c>
      <c r="G60" s="62" t="s">
        <v>86</v>
      </c>
    </row>
    <row r="61" spans="1:7" ht="27.95" customHeight="1" x14ac:dyDescent="0.25">
      <c r="A61" s="65" t="s">
        <v>83</v>
      </c>
      <c r="B61" s="79" t="s">
        <v>74</v>
      </c>
      <c r="C61" s="63" t="s">
        <v>215</v>
      </c>
      <c r="D61" s="60"/>
      <c r="E61" s="66">
        <v>4404.16</v>
      </c>
      <c r="F61" s="58">
        <v>277004</v>
      </c>
      <c r="G61" s="62" t="s">
        <v>86</v>
      </c>
    </row>
    <row r="62" spans="1:7" ht="27.95" customHeight="1" x14ac:dyDescent="0.25">
      <c r="A62" s="65" t="s">
        <v>83</v>
      </c>
      <c r="B62" s="79" t="s">
        <v>74</v>
      </c>
      <c r="C62" s="59" t="s">
        <v>104</v>
      </c>
      <c r="D62" s="60"/>
      <c r="E62" s="66">
        <f>2789.61-660.85</f>
        <v>2128.7600000000002</v>
      </c>
      <c r="F62" s="58">
        <v>277004</v>
      </c>
      <c r="G62" s="62" t="s">
        <v>86</v>
      </c>
    </row>
    <row r="63" spans="1:7" ht="27.95" customHeight="1" x14ac:dyDescent="0.25">
      <c r="A63" s="65" t="s">
        <v>83</v>
      </c>
      <c r="B63" s="79" t="s">
        <v>74</v>
      </c>
      <c r="C63" s="59" t="s">
        <v>105</v>
      </c>
      <c r="D63" s="60"/>
      <c r="E63" s="66">
        <f>3336.39-660.85</f>
        <v>2675.54</v>
      </c>
      <c r="F63" s="58">
        <v>277004</v>
      </c>
      <c r="G63" s="62" t="s">
        <v>86</v>
      </c>
    </row>
    <row r="64" spans="1:7" ht="27.95" customHeight="1" x14ac:dyDescent="0.25">
      <c r="A64" s="65" t="s">
        <v>83</v>
      </c>
      <c r="B64" s="79" t="s">
        <v>74</v>
      </c>
      <c r="C64" s="59" t="s">
        <v>91</v>
      </c>
      <c r="D64" s="60"/>
      <c r="E64" s="66">
        <f>2613.7-660.85</f>
        <v>1952.85</v>
      </c>
      <c r="F64" s="58">
        <v>277004</v>
      </c>
      <c r="G64" s="62" t="s">
        <v>86</v>
      </c>
    </row>
    <row r="65" spans="1:7" ht="27.95" customHeight="1" x14ac:dyDescent="0.25">
      <c r="A65" s="65" t="s">
        <v>83</v>
      </c>
      <c r="B65" s="58" t="s">
        <v>71</v>
      </c>
      <c r="C65" s="63" t="s">
        <v>131</v>
      </c>
      <c r="D65" s="60" t="s">
        <v>63</v>
      </c>
      <c r="E65" s="66">
        <v>3362.4</v>
      </c>
      <c r="F65" s="58">
        <v>391680</v>
      </c>
      <c r="G65" s="62" t="s">
        <v>86</v>
      </c>
    </row>
    <row r="66" spans="1:7" ht="27.95" customHeight="1" x14ac:dyDescent="0.25">
      <c r="A66" s="65" t="s">
        <v>83</v>
      </c>
      <c r="B66" s="58" t="s">
        <v>76</v>
      </c>
      <c r="C66" s="59" t="s">
        <v>77</v>
      </c>
      <c r="D66" s="60"/>
      <c r="E66" s="66">
        <v>2756.91</v>
      </c>
      <c r="F66" s="58">
        <v>391500</v>
      </c>
      <c r="G66" s="62" t="s">
        <v>86</v>
      </c>
    </row>
    <row r="67" spans="1:7" ht="27.95" customHeight="1" x14ac:dyDescent="0.25">
      <c r="A67" s="65" t="s">
        <v>83</v>
      </c>
      <c r="B67" s="58" t="s">
        <v>76</v>
      </c>
      <c r="C67" s="59" t="s">
        <v>77</v>
      </c>
      <c r="D67" s="60"/>
      <c r="E67" s="66">
        <v>457.29</v>
      </c>
      <c r="F67" s="58">
        <v>391500</v>
      </c>
      <c r="G67" s="62" t="s">
        <v>86</v>
      </c>
    </row>
    <row r="68" spans="1:7" ht="27.95" customHeight="1" x14ac:dyDescent="0.25">
      <c r="A68" s="65" t="s">
        <v>83</v>
      </c>
      <c r="B68" s="58" t="s">
        <v>71</v>
      </c>
      <c r="C68" s="63" t="s">
        <v>131</v>
      </c>
      <c r="D68" s="60"/>
      <c r="E68" s="66">
        <f>326.5+345.02+12.49+35.15</f>
        <v>719.16</v>
      </c>
      <c r="F68" s="58">
        <v>391682</v>
      </c>
      <c r="G68" s="62" t="s">
        <v>86</v>
      </c>
    </row>
    <row r="69" spans="1:7" ht="32.25" customHeight="1" x14ac:dyDescent="0.25">
      <c r="A69" s="65" t="s">
        <v>83</v>
      </c>
      <c r="B69" s="80" t="s">
        <v>275</v>
      </c>
      <c r="C69" s="63" t="s">
        <v>151</v>
      </c>
      <c r="D69" s="60" t="s">
        <v>152</v>
      </c>
      <c r="E69" s="66">
        <v>4100</v>
      </c>
      <c r="F69" s="58">
        <v>2430</v>
      </c>
      <c r="G69" s="62" t="s">
        <v>86</v>
      </c>
    </row>
    <row r="70" spans="1:7" ht="32.25" customHeight="1" x14ac:dyDescent="0.25">
      <c r="A70" s="65" t="s">
        <v>83</v>
      </c>
      <c r="B70" s="80" t="s">
        <v>276</v>
      </c>
      <c r="C70" s="63" t="s">
        <v>151</v>
      </c>
      <c r="D70" s="60" t="s">
        <v>152</v>
      </c>
      <c r="E70" s="66">
        <v>47.04</v>
      </c>
      <c r="F70" s="58">
        <v>2432</v>
      </c>
      <c r="G70" s="62" t="s">
        <v>86</v>
      </c>
    </row>
    <row r="71" spans="1:7" ht="27.95" customHeight="1" x14ac:dyDescent="0.25">
      <c r="A71" s="65" t="s">
        <v>83</v>
      </c>
      <c r="B71" s="80" t="s">
        <v>277</v>
      </c>
      <c r="C71" s="63" t="s">
        <v>151</v>
      </c>
      <c r="D71" s="60" t="s">
        <v>152</v>
      </c>
      <c r="E71" s="66">
        <v>47.04</v>
      </c>
      <c r="F71" s="58">
        <v>2433</v>
      </c>
      <c r="G71" s="62" t="s">
        <v>86</v>
      </c>
    </row>
    <row r="72" spans="1:7" ht="27.95" customHeight="1" x14ac:dyDescent="0.25">
      <c r="A72" s="65" t="s">
        <v>83</v>
      </c>
      <c r="B72" s="80" t="s">
        <v>278</v>
      </c>
      <c r="C72" s="63" t="s">
        <v>151</v>
      </c>
      <c r="D72" s="60" t="s">
        <v>152</v>
      </c>
      <c r="E72" s="66">
        <v>2160</v>
      </c>
      <c r="F72" s="58">
        <v>2431</v>
      </c>
      <c r="G72" s="62" t="s">
        <v>86</v>
      </c>
    </row>
    <row r="73" spans="1:7" ht="27.95" customHeight="1" x14ac:dyDescent="0.25">
      <c r="A73" s="65" t="s">
        <v>83</v>
      </c>
      <c r="B73" s="80" t="s">
        <v>150</v>
      </c>
      <c r="C73" s="63" t="s">
        <v>164</v>
      </c>
      <c r="D73" s="60" t="s">
        <v>165</v>
      </c>
      <c r="E73" s="66">
        <v>290.41000000000003</v>
      </c>
      <c r="F73" s="58">
        <v>2416</v>
      </c>
      <c r="G73" s="62" t="s">
        <v>86</v>
      </c>
    </row>
    <row r="74" spans="1:7" ht="27.95" customHeight="1" x14ac:dyDescent="0.25">
      <c r="A74" s="65" t="s">
        <v>135</v>
      </c>
      <c r="B74" s="80" t="s">
        <v>74</v>
      </c>
      <c r="C74" s="59" t="s">
        <v>182</v>
      </c>
      <c r="D74" s="64"/>
      <c r="E74" s="66">
        <v>1979.59</v>
      </c>
      <c r="F74" s="58">
        <v>277004</v>
      </c>
      <c r="G74" s="62" t="s">
        <v>86</v>
      </c>
    </row>
    <row r="75" spans="1:7" ht="27.95" customHeight="1" x14ac:dyDescent="0.25">
      <c r="A75" s="65" t="s">
        <v>135</v>
      </c>
      <c r="B75" s="80" t="s">
        <v>74</v>
      </c>
      <c r="C75" s="59" t="s">
        <v>177</v>
      </c>
      <c r="D75" s="60"/>
      <c r="E75" s="61">
        <v>2283.9699999999998</v>
      </c>
      <c r="F75" s="58">
        <v>277004</v>
      </c>
      <c r="G75" s="62" t="s">
        <v>86</v>
      </c>
    </row>
    <row r="76" spans="1:7" ht="30" customHeight="1" x14ac:dyDescent="0.25">
      <c r="A76" s="65" t="s">
        <v>135</v>
      </c>
      <c r="B76" s="80" t="s">
        <v>275</v>
      </c>
      <c r="C76" s="63" t="s">
        <v>151</v>
      </c>
      <c r="D76" s="60" t="s">
        <v>152</v>
      </c>
      <c r="E76" s="61">
        <v>1025</v>
      </c>
      <c r="F76" s="58">
        <v>2430</v>
      </c>
      <c r="G76" s="62" t="s">
        <v>86</v>
      </c>
    </row>
    <row r="77" spans="1:7" ht="33.75" customHeight="1" x14ac:dyDescent="0.25">
      <c r="A77" s="65" t="s">
        <v>135</v>
      </c>
      <c r="B77" s="80" t="s">
        <v>276</v>
      </c>
      <c r="C77" s="63" t="s">
        <v>151</v>
      </c>
      <c r="D77" s="60" t="s">
        <v>152</v>
      </c>
      <c r="E77" s="61">
        <v>11.76</v>
      </c>
      <c r="F77" s="58">
        <v>2432</v>
      </c>
      <c r="G77" s="62" t="s">
        <v>86</v>
      </c>
    </row>
    <row r="78" spans="1:7" ht="33.75" customHeight="1" x14ac:dyDescent="0.25">
      <c r="A78" s="65" t="s">
        <v>135</v>
      </c>
      <c r="B78" s="80" t="s">
        <v>277</v>
      </c>
      <c r="C78" s="63" t="s">
        <v>151</v>
      </c>
      <c r="D78" s="60" t="s">
        <v>152</v>
      </c>
      <c r="E78" s="61">
        <v>11.76</v>
      </c>
      <c r="F78" s="58">
        <v>2433</v>
      </c>
      <c r="G78" s="62" t="s">
        <v>86</v>
      </c>
    </row>
    <row r="79" spans="1:7" ht="33.75" customHeight="1" x14ac:dyDescent="0.25">
      <c r="A79" s="65" t="s">
        <v>135</v>
      </c>
      <c r="B79" s="80" t="s">
        <v>278</v>
      </c>
      <c r="C79" s="63" t="s">
        <v>151</v>
      </c>
      <c r="D79" s="60" t="s">
        <v>152</v>
      </c>
      <c r="E79" s="61">
        <v>540</v>
      </c>
      <c r="F79" s="58">
        <v>2431</v>
      </c>
      <c r="G79" s="62" t="s">
        <v>86</v>
      </c>
    </row>
    <row r="80" spans="1:7" ht="27.95" customHeight="1" x14ac:dyDescent="0.25">
      <c r="A80" s="65" t="s">
        <v>135</v>
      </c>
      <c r="B80" s="80" t="s">
        <v>150</v>
      </c>
      <c r="C80" s="63" t="s">
        <v>164</v>
      </c>
      <c r="D80" s="60" t="s">
        <v>165</v>
      </c>
      <c r="E80" s="61">
        <v>68.3</v>
      </c>
      <c r="F80" s="58">
        <v>2416</v>
      </c>
      <c r="G80" s="62" t="s">
        <v>86</v>
      </c>
    </row>
    <row r="81" spans="1:7" ht="27.95" customHeight="1" x14ac:dyDescent="0.25">
      <c r="A81" s="65" t="s">
        <v>135</v>
      </c>
      <c r="B81" s="58" t="s">
        <v>71</v>
      </c>
      <c r="C81" s="63" t="s">
        <v>131</v>
      </c>
      <c r="D81" s="60"/>
      <c r="E81" s="66">
        <v>378.37</v>
      </c>
      <c r="F81" s="58">
        <v>391680</v>
      </c>
      <c r="G81" s="62" t="s">
        <v>86</v>
      </c>
    </row>
    <row r="82" spans="1:7" ht="27.95" customHeight="1" x14ac:dyDescent="0.25">
      <c r="A82" s="65" t="s">
        <v>135</v>
      </c>
      <c r="B82" s="58" t="s">
        <v>76</v>
      </c>
      <c r="C82" s="59" t="s">
        <v>77</v>
      </c>
      <c r="D82" s="60"/>
      <c r="E82" s="66">
        <v>376.81</v>
      </c>
      <c r="F82" s="58">
        <v>391500</v>
      </c>
      <c r="G82" s="62" t="s">
        <v>86</v>
      </c>
    </row>
    <row r="83" spans="1:7" ht="27.95" customHeight="1" x14ac:dyDescent="0.25">
      <c r="A83" s="57" t="s">
        <v>173</v>
      </c>
      <c r="B83" s="58">
        <v>4703</v>
      </c>
      <c r="C83" s="59" t="s">
        <v>234</v>
      </c>
      <c r="D83" s="60" t="s">
        <v>133</v>
      </c>
      <c r="E83" s="61">
        <v>414.89</v>
      </c>
      <c r="F83" s="58">
        <v>39116</v>
      </c>
      <c r="G83" s="81" t="s">
        <v>31</v>
      </c>
    </row>
    <row r="84" spans="1:7" ht="27.95" customHeight="1" x14ac:dyDescent="0.25">
      <c r="A84" s="57" t="s">
        <v>139</v>
      </c>
      <c r="B84" s="58">
        <v>133791</v>
      </c>
      <c r="C84" s="59" t="s">
        <v>192</v>
      </c>
      <c r="D84" s="60" t="s">
        <v>193</v>
      </c>
      <c r="E84" s="82">
        <v>25</v>
      </c>
      <c r="F84" s="58">
        <v>391712</v>
      </c>
      <c r="G84" s="81" t="s">
        <v>194</v>
      </c>
    </row>
    <row r="85" spans="1:7" ht="27.95" customHeight="1" x14ac:dyDescent="0.25">
      <c r="A85" s="65"/>
      <c r="B85" s="58"/>
      <c r="C85" s="59"/>
      <c r="D85" s="60"/>
      <c r="E85" s="83">
        <f>SUM(E41:E84)</f>
        <v>68826.12</v>
      </c>
      <c r="F85" s="58"/>
      <c r="G85" s="62"/>
    </row>
    <row r="86" spans="1:7" ht="22.5" customHeight="1" x14ac:dyDescent="0.25">
      <c r="A86" s="67"/>
      <c r="B86" s="68"/>
      <c r="C86" s="69" t="s">
        <v>99</v>
      </c>
      <c r="D86" s="70"/>
      <c r="E86" s="84">
        <f>E85</f>
        <v>68826.12</v>
      </c>
      <c r="F86" s="72"/>
      <c r="G86" s="72"/>
    </row>
    <row r="87" spans="1:7" ht="30.75" customHeight="1" x14ac:dyDescent="0.25">
      <c r="A87" s="57" t="s">
        <v>141</v>
      </c>
      <c r="B87" s="58">
        <v>235508</v>
      </c>
      <c r="C87" s="63" t="s">
        <v>245</v>
      </c>
      <c r="D87" s="60" t="s">
        <v>246</v>
      </c>
      <c r="E87" s="61">
        <v>79.75</v>
      </c>
      <c r="F87" s="58">
        <v>2403</v>
      </c>
      <c r="G87" s="85" t="s">
        <v>181</v>
      </c>
    </row>
    <row r="88" spans="1:7" ht="27.95" customHeight="1" x14ac:dyDescent="0.25">
      <c r="A88" s="57" t="s">
        <v>141</v>
      </c>
      <c r="B88" s="58">
        <v>845691</v>
      </c>
      <c r="C88" s="63" t="s">
        <v>247</v>
      </c>
      <c r="D88" s="60" t="s">
        <v>238</v>
      </c>
      <c r="E88" s="61">
        <v>99.38</v>
      </c>
      <c r="F88" s="58">
        <v>2418</v>
      </c>
      <c r="G88" s="85" t="s">
        <v>198</v>
      </c>
    </row>
    <row r="89" spans="1:7" ht="27.95" customHeight="1" x14ac:dyDescent="0.25">
      <c r="A89" s="57" t="s">
        <v>141</v>
      </c>
      <c r="B89" s="58">
        <v>2018573</v>
      </c>
      <c r="C89" s="63" t="s">
        <v>239</v>
      </c>
      <c r="D89" s="60" t="s">
        <v>240</v>
      </c>
      <c r="E89" s="61">
        <v>300</v>
      </c>
      <c r="F89" s="58">
        <v>2408</v>
      </c>
      <c r="G89" s="85" t="s">
        <v>198</v>
      </c>
    </row>
    <row r="90" spans="1:7" ht="27.95" customHeight="1" x14ac:dyDescent="0.25">
      <c r="A90" s="57" t="s">
        <v>235</v>
      </c>
      <c r="B90" s="58">
        <v>63496</v>
      </c>
      <c r="C90" s="63" t="s">
        <v>236</v>
      </c>
      <c r="D90" s="60" t="s">
        <v>237</v>
      </c>
      <c r="E90" s="86">
        <v>1874.6</v>
      </c>
      <c r="F90" s="58">
        <v>2407</v>
      </c>
      <c r="G90" s="85" t="s">
        <v>198</v>
      </c>
    </row>
    <row r="91" spans="1:7" ht="27.95" customHeight="1" x14ac:dyDescent="0.25">
      <c r="A91" s="57" t="s">
        <v>141</v>
      </c>
      <c r="B91" s="58">
        <v>2241</v>
      </c>
      <c r="C91" s="63" t="s">
        <v>216</v>
      </c>
      <c r="D91" s="64" t="s">
        <v>217</v>
      </c>
      <c r="E91" s="86">
        <v>750</v>
      </c>
      <c r="F91" s="58">
        <v>2401</v>
      </c>
      <c r="G91" s="85" t="s">
        <v>198</v>
      </c>
    </row>
    <row r="92" spans="1:7" ht="27.95" customHeight="1" x14ac:dyDescent="0.25">
      <c r="A92" s="57" t="s">
        <v>141</v>
      </c>
      <c r="B92" s="58">
        <v>9449</v>
      </c>
      <c r="C92" s="63" t="s">
        <v>248</v>
      </c>
      <c r="D92" s="64" t="s">
        <v>218</v>
      </c>
      <c r="E92" s="86">
        <v>150</v>
      </c>
      <c r="F92" s="58">
        <v>2424</v>
      </c>
      <c r="G92" s="85" t="s">
        <v>146</v>
      </c>
    </row>
    <row r="93" spans="1:7" ht="32.25" customHeight="1" x14ac:dyDescent="0.25">
      <c r="A93" s="57" t="s">
        <v>259</v>
      </c>
      <c r="B93" s="58">
        <v>17221</v>
      </c>
      <c r="C93" s="63" t="s">
        <v>249</v>
      </c>
      <c r="D93" s="64" t="s">
        <v>169</v>
      </c>
      <c r="E93" s="86">
        <v>2680</v>
      </c>
      <c r="F93" s="58">
        <v>2399</v>
      </c>
      <c r="G93" s="85" t="s">
        <v>146</v>
      </c>
    </row>
    <row r="94" spans="1:7" ht="27.95" customHeight="1" x14ac:dyDescent="0.25">
      <c r="A94" s="57" t="s">
        <v>141</v>
      </c>
      <c r="B94" s="58">
        <v>68859</v>
      </c>
      <c r="C94" s="63" t="s">
        <v>250</v>
      </c>
      <c r="D94" s="64" t="s">
        <v>220</v>
      </c>
      <c r="E94" s="86">
        <v>162.82</v>
      </c>
      <c r="F94" s="58">
        <v>2419</v>
      </c>
      <c r="G94" s="81" t="s">
        <v>30</v>
      </c>
    </row>
    <row r="95" spans="1:7" ht="27.95" customHeight="1" x14ac:dyDescent="0.25">
      <c r="A95" s="57" t="s">
        <v>141</v>
      </c>
      <c r="B95" s="58">
        <v>376203</v>
      </c>
      <c r="C95" s="63" t="s">
        <v>223</v>
      </c>
      <c r="D95" s="64" t="s">
        <v>224</v>
      </c>
      <c r="E95" s="86">
        <v>649.70000000000005</v>
      </c>
      <c r="F95" s="58">
        <v>2400</v>
      </c>
      <c r="G95" s="81" t="s">
        <v>30</v>
      </c>
    </row>
    <row r="96" spans="1:7" ht="27.95" customHeight="1" x14ac:dyDescent="0.25">
      <c r="A96" s="57" t="s">
        <v>141</v>
      </c>
      <c r="B96" s="58">
        <v>40</v>
      </c>
      <c r="C96" s="63" t="s">
        <v>251</v>
      </c>
      <c r="D96" s="64" t="s">
        <v>252</v>
      </c>
      <c r="E96" s="86">
        <v>1500</v>
      </c>
      <c r="F96" s="58">
        <v>2402</v>
      </c>
      <c r="G96" s="81" t="s">
        <v>30</v>
      </c>
    </row>
    <row r="97" spans="1:7" ht="27.95" customHeight="1" x14ac:dyDescent="0.25">
      <c r="A97" s="57" t="s">
        <v>141</v>
      </c>
      <c r="B97" s="58">
        <v>1923289</v>
      </c>
      <c r="C97" s="63" t="s">
        <v>253</v>
      </c>
      <c r="D97" s="64" t="s">
        <v>219</v>
      </c>
      <c r="E97" s="86">
        <v>1127.8699999999999</v>
      </c>
      <c r="F97" s="58">
        <v>2410</v>
      </c>
      <c r="G97" s="81" t="s">
        <v>30</v>
      </c>
    </row>
    <row r="98" spans="1:7" ht="27.95" customHeight="1" x14ac:dyDescent="0.25">
      <c r="A98" s="57" t="s">
        <v>141</v>
      </c>
      <c r="B98" s="58">
        <v>256397</v>
      </c>
      <c r="C98" s="63" t="s">
        <v>254</v>
      </c>
      <c r="D98" s="64" t="s">
        <v>255</v>
      </c>
      <c r="E98" s="86">
        <v>587.44000000000005</v>
      </c>
      <c r="F98" s="58">
        <v>2423</v>
      </c>
      <c r="G98" s="81" t="s">
        <v>30</v>
      </c>
    </row>
    <row r="99" spans="1:7" ht="27.95" customHeight="1" x14ac:dyDescent="0.25">
      <c r="A99" s="57" t="s">
        <v>141</v>
      </c>
      <c r="B99" s="58">
        <v>40140</v>
      </c>
      <c r="C99" s="63" t="s">
        <v>256</v>
      </c>
      <c r="D99" s="64" t="s">
        <v>257</v>
      </c>
      <c r="E99" s="86">
        <v>698.7</v>
      </c>
      <c r="F99" s="58">
        <v>2409</v>
      </c>
      <c r="G99" s="81" t="s">
        <v>30</v>
      </c>
    </row>
    <row r="100" spans="1:7" ht="27.95" customHeight="1" x14ac:dyDescent="0.25">
      <c r="A100" s="57" t="s">
        <v>141</v>
      </c>
      <c r="B100" s="58">
        <v>8461335</v>
      </c>
      <c r="C100" s="63" t="s">
        <v>221</v>
      </c>
      <c r="D100" s="64" t="s">
        <v>222</v>
      </c>
      <c r="E100" s="86">
        <v>54.5</v>
      </c>
      <c r="F100" s="58">
        <v>391810</v>
      </c>
      <c r="G100" s="81" t="s">
        <v>258</v>
      </c>
    </row>
    <row r="101" spans="1:7" ht="27.95" customHeight="1" x14ac:dyDescent="0.25">
      <c r="A101" s="57" t="s">
        <v>141</v>
      </c>
      <c r="B101" s="58">
        <v>3982</v>
      </c>
      <c r="C101" s="63" t="s">
        <v>260</v>
      </c>
      <c r="D101" s="64" t="s">
        <v>261</v>
      </c>
      <c r="E101" s="61">
        <v>64</v>
      </c>
      <c r="F101" s="58">
        <v>2420</v>
      </c>
      <c r="G101" s="81" t="s">
        <v>30</v>
      </c>
    </row>
    <row r="102" spans="1:7" ht="27.95" customHeight="1" x14ac:dyDescent="0.25">
      <c r="A102" s="57" t="s">
        <v>141</v>
      </c>
      <c r="B102" s="58">
        <v>7056</v>
      </c>
      <c r="C102" s="63" t="s">
        <v>262</v>
      </c>
      <c r="D102" s="64" t="s">
        <v>263</v>
      </c>
      <c r="E102" s="86">
        <v>360</v>
      </c>
      <c r="F102" s="58">
        <v>2425</v>
      </c>
      <c r="G102" s="81" t="s">
        <v>36</v>
      </c>
    </row>
    <row r="103" spans="1:7" ht="27.95" customHeight="1" x14ac:dyDescent="0.25">
      <c r="A103" s="57" t="s">
        <v>141</v>
      </c>
      <c r="B103" s="58">
        <v>1924</v>
      </c>
      <c r="C103" s="63" t="s">
        <v>264</v>
      </c>
      <c r="D103" s="64" t="s">
        <v>265</v>
      </c>
      <c r="E103" s="86">
        <v>45.66</v>
      </c>
      <c r="F103" s="58">
        <v>39121</v>
      </c>
      <c r="G103" s="81" t="s">
        <v>36</v>
      </c>
    </row>
    <row r="104" spans="1:7" ht="27.95" customHeight="1" x14ac:dyDescent="0.25">
      <c r="A104" s="57" t="s">
        <v>141</v>
      </c>
      <c r="B104" s="58">
        <v>5214</v>
      </c>
      <c r="C104" s="63" t="s">
        <v>266</v>
      </c>
      <c r="D104" s="64" t="s">
        <v>267</v>
      </c>
      <c r="E104" s="86">
        <v>164.85</v>
      </c>
      <c r="F104" s="58">
        <v>39110</v>
      </c>
      <c r="G104" s="81" t="s">
        <v>36</v>
      </c>
    </row>
    <row r="105" spans="1:7" ht="27.95" customHeight="1" x14ac:dyDescent="0.25">
      <c r="A105" s="57" t="s">
        <v>141</v>
      </c>
      <c r="B105" s="58">
        <v>5271</v>
      </c>
      <c r="C105" s="63" t="s">
        <v>273</v>
      </c>
      <c r="D105" s="64" t="s">
        <v>274</v>
      </c>
      <c r="E105" s="86">
        <v>193.5</v>
      </c>
      <c r="F105" s="58">
        <v>5650231</v>
      </c>
      <c r="G105" s="81" t="s">
        <v>36</v>
      </c>
    </row>
    <row r="106" spans="1:7" ht="27.95" customHeight="1" x14ac:dyDescent="0.25">
      <c r="A106" s="67"/>
      <c r="B106" s="68"/>
      <c r="C106" s="69"/>
      <c r="D106" s="70"/>
      <c r="E106" s="84">
        <f>SUM(E87:E105)</f>
        <v>11542.77</v>
      </c>
      <c r="F106" s="72"/>
      <c r="G106" s="72"/>
    </row>
    <row r="107" spans="1:7" ht="27.95" customHeight="1" x14ac:dyDescent="0.25">
      <c r="A107" s="57" t="s">
        <v>195</v>
      </c>
      <c r="B107" s="58">
        <v>60</v>
      </c>
      <c r="C107" s="59" t="s">
        <v>175</v>
      </c>
      <c r="D107" s="60" t="s">
        <v>174</v>
      </c>
      <c r="E107" s="61">
        <v>2111.62</v>
      </c>
      <c r="F107" s="58">
        <v>8255608</v>
      </c>
      <c r="G107" s="62" t="s">
        <v>85</v>
      </c>
    </row>
    <row r="108" spans="1:7" ht="27.95" customHeight="1" x14ac:dyDescent="0.25">
      <c r="A108" s="57" t="s">
        <v>195</v>
      </c>
      <c r="B108" s="58" t="s">
        <v>71</v>
      </c>
      <c r="C108" s="63" t="s">
        <v>131</v>
      </c>
      <c r="D108" s="60" t="s">
        <v>63</v>
      </c>
      <c r="E108" s="61">
        <v>104.63</v>
      </c>
      <c r="F108" s="58" t="s">
        <v>208</v>
      </c>
      <c r="G108" s="62" t="s">
        <v>85</v>
      </c>
    </row>
    <row r="109" spans="1:7" ht="27.95" customHeight="1" x14ac:dyDescent="0.25">
      <c r="A109" s="57" t="s">
        <v>195</v>
      </c>
      <c r="B109" s="58" t="s">
        <v>71</v>
      </c>
      <c r="C109" s="63" t="s">
        <v>131</v>
      </c>
      <c r="D109" s="60" t="s">
        <v>63</v>
      </c>
      <c r="E109" s="61">
        <v>33.75</v>
      </c>
      <c r="F109" s="58" t="s">
        <v>208</v>
      </c>
      <c r="G109" s="62" t="s">
        <v>85</v>
      </c>
    </row>
    <row r="110" spans="1:7" ht="27.95" customHeight="1" x14ac:dyDescent="0.25">
      <c r="A110" s="57" t="s">
        <v>127</v>
      </c>
      <c r="B110" s="58">
        <v>17533</v>
      </c>
      <c r="C110" s="63" t="s">
        <v>122</v>
      </c>
      <c r="D110" s="60" t="s">
        <v>123</v>
      </c>
      <c r="E110" s="66">
        <v>3294.13</v>
      </c>
      <c r="F110" s="58">
        <v>8255661</v>
      </c>
      <c r="G110" s="62" t="s">
        <v>85</v>
      </c>
    </row>
    <row r="111" spans="1:7" ht="27.95" customHeight="1" x14ac:dyDescent="0.25">
      <c r="A111" s="57" t="s">
        <v>127</v>
      </c>
      <c r="B111" s="58" t="s">
        <v>71</v>
      </c>
      <c r="C111" s="63" t="s">
        <v>131</v>
      </c>
      <c r="D111" s="60" t="s">
        <v>63</v>
      </c>
      <c r="E111" s="66">
        <v>163.22</v>
      </c>
      <c r="F111" s="58" t="s">
        <v>208</v>
      </c>
      <c r="G111" s="62" t="s">
        <v>85</v>
      </c>
    </row>
    <row r="112" spans="1:7" ht="27.95" customHeight="1" x14ac:dyDescent="0.25">
      <c r="A112" s="57" t="s">
        <v>127</v>
      </c>
      <c r="B112" s="58" t="s">
        <v>71</v>
      </c>
      <c r="C112" s="63" t="s">
        <v>131</v>
      </c>
      <c r="D112" s="60" t="s">
        <v>63</v>
      </c>
      <c r="E112" s="66">
        <v>52.65</v>
      </c>
      <c r="F112" s="58" t="s">
        <v>208</v>
      </c>
      <c r="G112" s="62" t="s">
        <v>85</v>
      </c>
    </row>
    <row r="113" spans="1:7" ht="27.95" customHeight="1" x14ac:dyDescent="0.25">
      <c r="A113" s="57" t="s">
        <v>196</v>
      </c>
      <c r="B113" s="58">
        <v>5874</v>
      </c>
      <c r="C113" s="63" t="s">
        <v>80</v>
      </c>
      <c r="D113" s="64" t="s">
        <v>108</v>
      </c>
      <c r="E113" s="61">
        <v>1435.9</v>
      </c>
      <c r="F113" s="58">
        <v>8255662</v>
      </c>
      <c r="G113" s="62" t="s">
        <v>85</v>
      </c>
    </row>
    <row r="114" spans="1:7" ht="27.95" customHeight="1" x14ac:dyDescent="0.25">
      <c r="A114" s="57" t="s">
        <v>196</v>
      </c>
      <c r="B114" s="58" t="s">
        <v>71</v>
      </c>
      <c r="C114" s="63" t="s">
        <v>131</v>
      </c>
      <c r="D114" s="60" t="s">
        <v>63</v>
      </c>
      <c r="E114" s="61">
        <v>71.150000000000006</v>
      </c>
      <c r="F114" s="58" t="s">
        <v>208</v>
      </c>
      <c r="G114" s="62" t="s">
        <v>85</v>
      </c>
    </row>
    <row r="115" spans="1:7" ht="27.95" customHeight="1" x14ac:dyDescent="0.25">
      <c r="A115" s="57" t="s">
        <v>196</v>
      </c>
      <c r="B115" s="58" t="s">
        <v>71</v>
      </c>
      <c r="C115" s="63" t="s">
        <v>131</v>
      </c>
      <c r="D115" s="60" t="s">
        <v>63</v>
      </c>
      <c r="E115" s="61">
        <v>22.95</v>
      </c>
      <c r="F115" s="58" t="s">
        <v>208</v>
      </c>
      <c r="G115" s="62" t="s">
        <v>85</v>
      </c>
    </row>
    <row r="116" spans="1:7" ht="27.95" customHeight="1" x14ac:dyDescent="0.25">
      <c r="A116" s="65" t="s">
        <v>121</v>
      </c>
      <c r="B116" s="58">
        <v>258</v>
      </c>
      <c r="C116" s="63" t="s">
        <v>136</v>
      </c>
      <c r="D116" s="64" t="s">
        <v>132</v>
      </c>
      <c r="E116" s="66">
        <v>11400</v>
      </c>
      <c r="F116" s="58">
        <v>8255579</v>
      </c>
      <c r="G116" s="62" t="s">
        <v>85</v>
      </c>
    </row>
    <row r="117" spans="1:7" ht="27.95" customHeight="1" x14ac:dyDescent="0.25">
      <c r="A117" s="65" t="s">
        <v>199</v>
      </c>
      <c r="B117" s="58"/>
      <c r="C117" s="63" t="s">
        <v>136</v>
      </c>
      <c r="D117" s="64" t="s">
        <v>132</v>
      </c>
      <c r="E117" s="66"/>
      <c r="F117" s="58"/>
      <c r="G117" s="62" t="s">
        <v>85</v>
      </c>
    </row>
    <row r="118" spans="1:7" ht="27.95" customHeight="1" x14ac:dyDescent="0.25">
      <c r="A118" s="57" t="s">
        <v>147</v>
      </c>
      <c r="B118" s="58">
        <v>268</v>
      </c>
      <c r="C118" s="63" t="s">
        <v>148</v>
      </c>
      <c r="D118" s="60" t="s">
        <v>149</v>
      </c>
      <c r="E118" s="66">
        <v>2964</v>
      </c>
      <c r="F118" s="58">
        <v>8255553</v>
      </c>
      <c r="G118" s="81" t="s">
        <v>142</v>
      </c>
    </row>
    <row r="119" spans="1:7" ht="27.95" customHeight="1" x14ac:dyDescent="0.25">
      <c r="A119" s="57" t="s">
        <v>183</v>
      </c>
      <c r="B119" s="58">
        <v>4065</v>
      </c>
      <c r="C119" s="63" t="s">
        <v>157</v>
      </c>
      <c r="D119" s="60" t="s">
        <v>158</v>
      </c>
      <c r="E119" s="66">
        <v>1260</v>
      </c>
      <c r="F119" s="58">
        <v>8255683</v>
      </c>
      <c r="G119" s="81" t="s">
        <v>142</v>
      </c>
    </row>
    <row r="120" spans="1:7" ht="27.95" customHeight="1" x14ac:dyDescent="0.25">
      <c r="A120" s="57" t="s">
        <v>184</v>
      </c>
      <c r="B120" s="58">
        <v>4066</v>
      </c>
      <c r="C120" s="63" t="s">
        <v>157</v>
      </c>
      <c r="D120" s="60" t="s">
        <v>158</v>
      </c>
      <c r="E120" s="66">
        <v>210</v>
      </c>
      <c r="F120" s="58">
        <v>8255683</v>
      </c>
      <c r="G120" s="81" t="s">
        <v>142</v>
      </c>
    </row>
    <row r="121" spans="1:7" ht="27.95" customHeight="1" x14ac:dyDescent="0.25">
      <c r="A121" s="57" t="s">
        <v>130</v>
      </c>
      <c r="B121" s="58">
        <v>79</v>
      </c>
      <c r="C121" s="63" t="s">
        <v>161</v>
      </c>
      <c r="D121" s="60" t="s">
        <v>162</v>
      </c>
      <c r="E121" s="66">
        <v>675.72</v>
      </c>
      <c r="F121" s="58">
        <v>8255574</v>
      </c>
      <c r="G121" s="81" t="s">
        <v>31</v>
      </c>
    </row>
    <row r="122" spans="1:7" ht="27.95" customHeight="1" x14ac:dyDescent="0.25">
      <c r="A122" s="57" t="s">
        <v>130</v>
      </c>
      <c r="B122" s="58" t="s">
        <v>71</v>
      </c>
      <c r="C122" s="63" t="s">
        <v>131</v>
      </c>
      <c r="D122" s="60" t="s">
        <v>63</v>
      </c>
      <c r="E122" s="66">
        <v>33.479999999999997</v>
      </c>
      <c r="F122" s="58" t="s">
        <v>208</v>
      </c>
      <c r="G122" s="81" t="s">
        <v>31</v>
      </c>
    </row>
    <row r="123" spans="1:7" ht="27.95" customHeight="1" x14ac:dyDescent="0.25">
      <c r="A123" s="57" t="s">
        <v>130</v>
      </c>
      <c r="B123" s="58" t="s">
        <v>71</v>
      </c>
      <c r="C123" s="63" t="s">
        <v>131</v>
      </c>
      <c r="D123" s="60" t="s">
        <v>63</v>
      </c>
      <c r="E123" s="66">
        <v>10.8</v>
      </c>
      <c r="F123" s="58" t="s">
        <v>208</v>
      </c>
      <c r="G123" s="81" t="s">
        <v>31</v>
      </c>
    </row>
    <row r="124" spans="1:7" ht="27.95" customHeight="1" x14ac:dyDescent="0.25">
      <c r="A124" s="57" t="s">
        <v>72</v>
      </c>
      <c r="B124" s="58">
        <v>730</v>
      </c>
      <c r="C124" s="59" t="s">
        <v>101</v>
      </c>
      <c r="D124" s="60" t="s">
        <v>107</v>
      </c>
      <c r="E124" s="66">
        <v>25553.48</v>
      </c>
      <c r="F124" s="58">
        <v>8255624</v>
      </c>
      <c r="G124" s="62" t="s">
        <v>85</v>
      </c>
    </row>
    <row r="125" spans="1:7" ht="27.95" customHeight="1" x14ac:dyDescent="0.25">
      <c r="A125" s="57" t="s">
        <v>72</v>
      </c>
      <c r="B125" s="58" t="s">
        <v>71</v>
      </c>
      <c r="C125" s="63" t="s">
        <v>131</v>
      </c>
      <c r="D125" s="60" t="s">
        <v>63</v>
      </c>
      <c r="E125" s="66">
        <v>1266.0999999999999</v>
      </c>
      <c r="F125" s="58" t="s">
        <v>208</v>
      </c>
      <c r="G125" s="62" t="s">
        <v>85</v>
      </c>
    </row>
    <row r="126" spans="1:7" ht="27.95" customHeight="1" x14ac:dyDescent="0.25">
      <c r="A126" s="57" t="s">
        <v>72</v>
      </c>
      <c r="B126" s="58" t="s">
        <v>71</v>
      </c>
      <c r="C126" s="63" t="s">
        <v>131</v>
      </c>
      <c r="D126" s="60" t="s">
        <v>63</v>
      </c>
      <c r="E126" s="66">
        <v>408.42</v>
      </c>
      <c r="F126" s="58" t="s">
        <v>208</v>
      </c>
      <c r="G126" s="62" t="s">
        <v>85</v>
      </c>
    </row>
    <row r="127" spans="1:7" ht="27.95" customHeight="1" x14ac:dyDescent="0.25">
      <c r="A127" s="57" t="s">
        <v>72</v>
      </c>
      <c r="B127" s="58">
        <v>143</v>
      </c>
      <c r="C127" s="63" t="s">
        <v>137</v>
      </c>
      <c r="D127" s="60" t="s">
        <v>138</v>
      </c>
      <c r="E127" s="66">
        <v>22608.47</v>
      </c>
      <c r="F127" s="58">
        <v>8255660</v>
      </c>
      <c r="G127" s="62" t="s">
        <v>85</v>
      </c>
    </row>
    <row r="128" spans="1:7" ht="27.95" customHeight="1" x14ac:dyDescent="0.25">
      <c r="A128" s="57" t="s">
        <v>72</v>
      </c>
      <c r="B128" s="58" t="s">
        <v>71</v>
      </c>
      <c r="C128" s="63" t="s">
        <v>131</v>
      </c>
      <c r="D128" s="60" t="s">
        <v>63</v>
      </c>
      <c r="E128" s="66">
        <v>1120.18</v>
      </c>
      <c r="F128" s="58" t="s">
        <v>208</v>
      </c>
      <c r="G128" s="62" t="s">
        <v>85</v>
      </c>
    </row>
    <row r="129" spans="1:7" ht="27.95" customHeight="1" x14ac:dyDescent="0.25">
      <c r="A129" s="57" t="s">
        <v>72</v>
      </c>
      <c r="B129" s="58" t="s">
        <v>71</v>
      </c>
      <c r="C129" s="63" t="s">
        <v>131</v>
      </c>
      <c r="D129" s="60" t="s">
        <v>63</v>
      </c>
      <c r="E129" s="66">
        <v>361.35</v>
      </c>
      <c r="F129" s="58" t="s">
        <v>208</v>
      </c>
      <c r="G129" s="62" t="s">
        <v>85</v>
      </c>
    </row>
    <row r="130" spans="1:7" ht="27.95" customHeight="1" x14ac:dyDescent="0.25">
      <c r="A130" s="63" t="s">
        <v>110</v>
      </c>
      <c r="B130" s="58">
        <v>1860</v>
      </c>
      <c r="C130" s="63" t="s">
        <v>111</v>
      </c>
      <c r="D130" s="64" t="s">
        <v>112</v>
      </c>
      <c r="E130" s="66">
        <v>8864.7199999999993</v>
      </c>
      <c r="F130" s="58">
        <v>2415</v>
      </c>
      <c r="G130" s="81" t="s">
        <v>31</v>
      </c>
    </row>
    <row r="131" spans="1:7" ht="27.95" customHeight="1" x14ac:dyDescent="0.25">
      <c r="A131" s="63" t="s">
        <v>110</v>
      </c>
      <c r="B131" s="58" t="s">
        <v>126</v>
      </c>
      <c r="C131" s="63" t="s">
        <v>125</v>
      </c>
      <c r="D131" s="64" t="s">
        <v>63</v>
      </c>
      <c r="E131" s="101">
        <v>382.51</v>
      </c>
      <c r="F131" s="58" t="s">
        <v>208</v>
      </c>
      <c r="G131" s="81" t="s">
        <v>31</v>
      </c>
    </row>
    <row r="132" spans="1:7" ht="27.95" customHeight="1" x14ac:dyDescent="0.25">
      <c r="A132" s="63" t="s">
        <v>110</v>
      </c>
      <c r="B132" s="58" t="s">
        <v>71</v>
      </c>
      <c r="C132" s="63" t="s">
        <v>131</v>
      </c>
      <c r="D132" s="60" t="s">
        <v>63</v>
      </c>
      <c r="E132" s="66">
        <v>315.57</v>
      </c>
      <c r="F132" s="58" t="s">
        <v>208</v>
      </c>
      <c r="G132" s="81" t="s">
        <v>31</v>
      </c>
    </row>
    <row r="133" spans="1:7" ht="27.95" customHeight="1" x14ac:dyDescent="0.25">
      <c r="A133" s="57"/>
      <c r="B133" s="58">
        <v>291</v>
      </c>
      <c r="C133" s="59" t="s">
        <v>178</v>
      </c>
      <c r="D133" s="60" t="s">
        <v>179</v>
      </c>
      <c r="E133" s="82">
        <v>5785</v>
      </c>
      <c r="F133" s="58">
        <v>39104</v>
      </c>
      <c r="G133" s="81" t="s">
        <v>31</v>
      </c>
    </row>
    <row r="134" spans="1:7" ht="27.95" customHeight="1" x14ac:dyDescent="0.25">
      <c r="A134" s="57"/>
      <c r="B134" s="58" t="s">
        <v>71</v>
      </c>
      <c r="C134" s="63" t="s">
        <v>131</v>
      </c>
      <c r="D134" s="60" t="s">
        <v>63</v>
      </c>
      <c r="E134" s="82">
        <v>715</v>
      </c>
      <c r="F134" s="58" t="s">
        <v>208</v>
      </c>
      <c r="G134" s="81" t="s">
        <v>31</v>
      </c>
    </row>
    <row r="135" spans="1:7" ht="27.95" customHeight="1" x14ac:dyDescent="0.25">
      <c r="A135" s="57"/>
      <c r="B135" s="58">
        <v>354</v>
      </c>
      <c r="C135" s="59" t="s">
        <v>190</v>
      </c>
      <c r="D135" s="60" t="s">
        <v>191</v>
      </c>
      <c r="E135" s="82">
        <v>13546.4</v>
      </c>
      <c r="F135" s="58">
        <v>7127004</v>
      </c>
      <c r="G135" s="81" t="s">
        <v>31</v>
      </c>
    </row>
    <row r="136" spans="1:7" ht="27.95" customHeight="1" x14ac:dyDescent="0.25">
      <c r="A136" s="57" t="s">
        <v>227</v>
      </c>
      <c r="B136" s="58">
        <v>14855</v>
      </c>
      <c r="C136" s="59" t="s">
        <v>228</v>
      </c>
      <c r="D136" s="60" t="s">
        <v>229</v>
      </c>
      <c r="E136" s="82">
        <v>76957</v>
      </c>
      <c r="F136" s="58">
        <v>2421</v>
      </c>
      <c r="G136" s="81" t="s">
        <v>31</v>
      </c>
    </row>
    <row r="137" spans="1:7" ht="27.95" customHeight="1" x14ac:dyDescent="0.25">
      <c r="A137" s="57" t="s">
        <v>227</v>
      </c>
      <c r="B137" s="58" t="s">
        <v>71</v>
      </c>
      <c r="C137" s="63" t="s">
        <v>131</v>
      </c>
      <c r="D137" s="60" t="s">
        <v>63</v>
      </c>
      <c r="E137" s="82">
        <v>3813</v>
      </c>
      <c r="F137" s="58" t="s">
        <v>208</v>
      </c>
      <c r="G137" s="81" t="s">
        <v>31</v>
      </c>
    </row>
    <row r="138" spans="1:7" ht="27.95" customHeight="1" x14ac:dyDescent="0.25">
      <c r="A138" s="57" t="s">
        <v>227</v>
      </c>
      <c r="B138" s="58" t="s">
        <v>71</v>
      </c>
      <c r="C138" s="63" t="s">
        <v>131</v>
      </c>
      <c r="D138" s="60" t="s">
        <v>63</v>
      </c>
      <c r="E138" s="82">
        <v>1230</v>
      </c>
      <c r="F138" s="58" t="s">
        <v>208</v>
      </c>
      <c r="G138" s="81" t="s">
        <v>31</v>
      </c>
    </row>
    <row r="139" spans="1:7" ht="27.95" customHeight="1" x14ac:dyDescent="0.25">
      <c r="A139" s="57" t="s">
        <v>227</v>
      </c>
      <c r="B139" s="58">
        <v>14993</v>
      </c>
      <c r="C139" s="59" t="s">
        <v>228</v>
      </c>
      <c r="D139" s="60" t="s">
        <v>229</v>
      </c>
      <c r="E139" s="82">
        <v>76956.83</v>
      </c>
      <c r="F139" s="58">
        <v>2428</v>
      </c>
      <c r="G139" s="81" t="s">
        <v>31</v>
      </c>
    </row>
    <row r="140" spans="1:7" ht="27.95" customHeight="1" x14ac:dyDescent="0.25">
      <c r="A140" s="57" t="s">
        <v>227</v>
      </c>
      <c r="B140" s="58" t="s">
        <v>71</v>
      </c>
      <c r="C140" s="63" t="s">
        <v>131</v>
      </c>
      <c r="D140" s="60" t="s">
        <v>63</v>
      </c>
      <c r="E140" s="82">
        <v>3812.99</v>
      </c>
      <c r="F140" s="58" t="s">
        <v>208</v>
      </c>
      <c r="G140" s="81" t="s">
        <v>31</v>
      </c>
    </row>
    <row r="141" spans="1:7" ht="27.95" customHeight="1" x14ac:dyDescent="0.25">
      <c r="A141" s="57" t="s">
        <v>227</v>
      </c>
      <c r="B141" s="58" t="s">
        <v>71</v>
      </c>
      <c r="C141" s="63" t="s">
        <v>131</v>
      </c>
      <c r="D141" s="60" t="s">
        <v>63</v>
      </c>
      <c r="E141" s="82">
        <v>1230</v>
      </c>
      <c r="F141" s="58" t="s">
        <v>208</v>
      </c>
      <c r="G141" s="81" t="s">
        <v>31</v>
      </c>
    </row>
    <row r="142" spans="1:7" ht="27.95" customHeight="1" x14ac:dyDescent="0.25">
      <c r="A142" s="57" t="s">
        <v>227</v>
      </c>
      <c r="B142" s="58">
        <v>14857</v>
      </c>
      <c r="C142" s="59" t="s">
        <v>228</v>
      </c>
      <c r="D142" s="60" t="s">
        <v>229</v>
      </c>
      <c r="E142" s="82">
        <v>71342.52</v>
      </c>
      <c r="F142" s="58">
        <v>2422</v>
      </c>
      <c r="G142" s="81" t="s">
        <v>31</v>
      </c>
    </row>
    <row r="143" spans="1:7" ht="27.95" customHeight="1" x14ac:dyDescent="0.25">
      <c r="A143" s="57" t="s">
        <v>227</v>
      </c>
      <c r="B143" s="58" t="s">
        <v>71</v>
      </c>
      <c r="C143" s="63" t="s">
        <v>131</v>
      </c>
      <c r="D143" s="60" t="s">
        <v>63</v>
      </c>
      <c r="E143" s="82">
        <v>3534.82</v>
      </c>
      <c r="F143" s="58" t="s">
        <v>208</v>
      </c>
      <c r="G143" s="81" t="s">
        <v>31</v>
      </c>
    </row>
    <row r="144" spans="1:7" ht="27.95" customHeight="1" x14ac:dyDescent="0.25">
      <c r="A144" s="57" t="s">
        <v>227</v>
      </c>
      <c r="B144" s="58" t="s">
        <v>71</v>
      </c>
      <c r="C144" s="63" t="s">
        <v>131</v>
      </c>
      <c r="D144" s="60" t="s">
        <v>63</v>
      </c>
      <c r="E144" s="82">
        <v>1140.26</v>
      </c>
      <c r="F144" s="58" t="s">
        <v>208</v>
      </c>
      <c r="G144" s="81" t="s">
        <v>31</v>
      </c>
    </row>
    <row r="145" spans="1:7" ht="27.95" customHeight="1" x14ac:dyDescent="0.25">
      <c r="A145" s="57" t="s">
        <v>227</v>
      </c>
      <c r="B145" s="58">
        <v>14994</v>
      </c>
      <c r="C145" s="59" t="s">
        <v>228</v>
      </c>
      <c r="D145" s="60" t="s">
        <v>229</v>
      </c>
      <c r="E145" s="82">
        <v>42400.17</v>
      </c>
      <c r="F145" s="58">
        <v>2429</v>
      </c>
      <c r="G145" s="81" t="s">
        <v>31</v>
      </c>
    </row>
    <row r="146" spans="1:7" ht="27.95" customHeight="1" x14ac:dyDescent="0.25">
      <c r="A146" s="57" t="s">
        <v>227</v>
      </c>
      <c r="B146" s="58" t="s">
        <v>71</v>
      </c>
      <c r="C146" s="63" t="s">
        <v>131</v>
      </c>
      <c r="D146" s="60" t="s">
        <v>63</v>
      </c>
      <c r="E146" s="82">
        <v>2100.81</v>
      </c>
      <c r="F146" s="58" t="s">
        <v>208</v>
      </c>
      <c r="G146" s="81" t="s">
        <v>31</v>
      </c>
    </row>
    <row r="147" spans="1:7" ht="27.95" customHeight="1" x14ac:dyDescent="0.25">
      <c r="A147" s="57" t="s">
        <v>227</v>
      </c>
      <c r="B147" s="58" t="s">
        <v>71</v>
      </c>
      <c r="C147" s="63" t="s">
        <v>131</v>
      </c>
      <c r="D147" s="60" t="s">
        <v>63</v>
      </c>
      <c r="E147" s="82">
        <v>677.68</v>
      </c>
      <c r="F147" s="58" t="s">
        <v>208</v>
      </c>
      <c r="G147" s="81" t="s">
        <v>31</v>
      </c>
    </row>
    <row r="148" spans="1:7" ht="27.95" customHeight="1" x14ac:dyDescent="0.25">
      <c r="A148" s="57" t="s">
        <v>241</v>
      </c>
      <c r="B148" s="58"/>
      <c r="C148" s="63" t="s">
        <v>242</v>
      </c>
      <c r="D148" s="60" t="s">
        <v>243</v>
      </c>
      <c r="E148" s="82"/>
      <c r="F148" s="58"/>
      <c r="G148" s="81" t="s">
        <v>31</v>
      </c>
    </row>
    <row r="149" spans="1:7" ht="27.95" customHeight="1" x14ac:dyDescent="0.25">
      <c r="A149" s="57" t="s">
        <v>244</v>
      </c>
      <c r="B149" s="58">
        <v>172</v>
      </c>
      <c r="C149" s="63" t="s">
        <v>269</v>
      </c>
      <c r="D149" s="60" t="s">
        <v>268</v>
      </c>
      <c r="E149" s="82">
        <v>4223.25</v>
      </c>
      <c r="F149" s="58">
        <v>8675513</v>
      </c>
      <c r="G149" s="81" t="s">
        <v>85</v>
      </c>
    </row>
    <row r="150" spans="1:7" ht="27.95" customHeight="1" x14ac:dyDescent="0.25">
      <c r="A150" s="57" t="s">
        <v>244</v>
      </c>
      <c r="B150" s="58" t="s">
        <v>71</v>
      </c>
      <c r="C150" s="63" t="s">
        <v>131</v>
      </c>
      <c r="D150" s="60" t="s">
        <v>63</v>
      </c>
      <c r="E150" s="82">
        <v>209.25</v>
      </c>
      <c r="F150" s="58" t="s">
        <v>208</v>
      </c>
      <c r="G150" s="81" t="s">
        <v>85</v>
      </c>
    </row>
    <row r="151" spans="1:7" ht="27.95" customHeight="1" x14ac:dyDescent="0.25">
      <c r="A151" s="57" t="s">
        <v>244</v>
      </c>
      <c r="B151" s="58" t="s">
        <v>71</v>
      </c>
      <c r="C151" s="63" t="s">
        <v>131</v>
      </c>
      <c r="D151" s="60" t="s">
        <v>63</v>
      </c>
      <c r="E151" s="82">
        <v>67.5</v>
      </c>
      <c r="F151" s="58" t="s">
        <v>208</v>
      </c>
      <c r="G151" s="81" t="s">
        <v>85</v>
      </c>
    </row>
    <row r="152" spans="1:7" ht="27.95" customHeight="1" x14ac:dyDescent="0.25">
      <c r="A152" s="57" t="s">
        <v>270</v>
      </c>
      <c r="B152" s="58">
        <v>113790</v>
      </c>
      <c r="C152" s="63" t="s">
        <v>271</v>
      </c>
      <c r="D152" s="60" t="s">
        <v>272</v>
      </c>
      <c r="E152" s="82">
        <v>333.73</v>
      </c>
      <c r="F152" s="58">
        <v>39121</v>
      </c>
      <c r="G152" s="81" t="s">
        <v>31</v>
      </c>
    </row>
    <row r="153" spans="1:7" ht="27.95" customHeight="1" x14ac:dyDescent="0.25">
      <c r="A153" s="57" t="s">
        <v>270</v>
      </c>
      <c r="B153" s="58" t="s">
        <v>71</v>
      </c>
      <c r="C153" s="63" t="s">
        <v>131</v>
      </c>
      <c r="D153" s="60" t="s">
        <v>63</v>
      </c>
      <c r="E153" s="82">
        <v>16.27</v>
      </c>
      <c r="F153" s="58" t="s">
        <v>208</v>
      </c>
      <c r="G153" s="81" t="s">
        <v>31</v>
      </c>
    </row>
    <row r="154" spans="1:7" ht="27.95" customHeight="1" x14ac:dyDescent="0.25">
      <c r="A154" s="87"/>
      <c r="B154" s="88"/>
      <c r="C154" s="89"/>
      <c r="D154" s="90"/>
      <c r="E154" s="91">
        <f>SUM(E107:E153)</f>
        <v>394817.28000000003</v>
      </c>
      <c r="F154" s="88"/>
      <c r="G154" s="92"/>
    </row>
    <row r="155" spans="1:7" ht="27.95" customHeight="1" x14ac:dyDescent="0.25">
      <c r="A155" s="58"/>
      <c r="B155" s="58" t="s">
        <v>115</v>
      </c>
      <c r="C155" s="58" t="s">
        <v>84</v>
      </c>
      <c r="D155" s="58"/>
      <c r="E155" s="93">
        <f>60+4+177.05+186.9+13.35</f>
        <v>441.30000000000007</v>
      </c>
      <c r="F155" s="58"/>
      <c r="G155" s="62" t="s">
        <v>114</v>
      </c>
    </row>
    <row r="156" spans="1:7" ht="27.95" customHeight="1" x14ac:dyDescent="0.25">
      <c r="A156" s="65"/>
      <c r="B156" s="58" t="s">
        <v>115</v>
      </c>
      <c r="C156" s="58" t="s">
        <v>84</v>
      </c>
      <c r="D156" s="58"/>
      <c r="E156" s="93">
        <f>7.26+82.6</f>
        <v>89.86</v>
      </c>
      <c r="F156" s="58"/>
      <c r="G156" s="62" t="s">
        <v>114</v>
      </c>
    </row>
    <row r="157" spans="1:7" ht="27.95" customHeight="1" x14ac:dyDescent="0.25">
      <c r="A157" s="87"/>
      <c r="B157" s="88"/>
      <c r="C157" s="88"/>
      <c r="D157" s="88"/>
      <c r="E157" s="94">
        <f>SUM(E155:E156)</f>
        <v>531.16000000000008</v>
      </c>
      <c r="F157" s="88"/>
      <c r="G157" s="92"/>
    </row>
    <row r="158" spans="1:7" ht="51" customHeight="1" x14ac:dyDescent="0.25">
      <c r="A158" s="57" t="s">
        <v>232</v>
      </c>
      <c r="B158" s="58">
        <v>203</v>
      </c>
      <c r="C158" s="63" t="s">
        <v>128</v>
      </c>
      <c r="D158" s="64" t="s">
        <v>129</v>
      </c>
      <c r="E158" s="66">
        <v>23462.5</v>
      </c>
      <c r="F158" s="58">
        <v>8729091</v>
      </c>
      <c r="G158" s="81" t="s">
        <v>31</v>
      </c>
    </row>
    <row r="159" spans="1:7" ht="27.95" customHeight="1" x14ac:dyDescent="0.25">
      <c r="A159" s="65" t="s">
        <v>73</v>
      </c>
      <c r="B159" s="58" t="s">
        <v>71</v>
      </c>
      <c r="C159" s="63" t="s">
        <v>131</v>
      </c>
      <c r="D159" s="60" t="s">
        <v>63</v>
      </c>
      <c r="E159" s="66">
        <v>1162.5</v>
      </c>
      <c r="F159" s="58" t="s">
        <v>208</v>
      </c>
      <c r="G159" s="81" t="s">
        <v>31</v>
      </c>
    </row>
    <row r="160" spans="1:7" ht="27.95" customHeight="1" x14ac:dyDescent="0.25">
      <c r="A160" s="65" t="s">
        <v>73</v>
      </c>
      <c r="B160" s="58" t="s">
        <v>71</v>
      </c>
      <c r="C160" s="63" t="s">
        <v>131</v>
      </c>
      <c r="D160" s="60" t="s">
        <v>63</v>
      </c>
      <c r="E160" s="66">
        <v>375</v>
      </c>
      <c r="F160" s="58" t="s">
        <v>208</v>
      </c>
      <c r="G160" s="81" t="s">
        <v>31</v>
      </c>
    </row>
    <row r="161" spans="1:7" ht="27.95" customHeight="1" x14ac:dyDescent="0.25">
      <c r="A161" s="63" t="s">
        <v>205</v>
      </c>
      <c r="B161" s="58">
        <v>1861</v>
      </c>
      <c r="C161" s="63" t="s">
        <v>111</v>
      </c>
      <c r="D161" s="64" t="s">
        <v>112</v>
      </c>
      <c r="E161" s="66">
        <v>17798.400000000001</v>
      </c>
      <c r="F161" s="58">
        <v>2415</v>
      </c>
      <c r="G161" s="81" t="s">
        <v>31</v>
      </c>
    </row>
    <row r="162" spans="1:7" ht="27.95" customHeight="1" x14ac:dyDescent="0.25">
      <c r="A162" s="63" t="s">
        <v>205</v>
      </c>
      <c r="B162" s="58" t="s">
        <v>126</v>
      </c>
      <c r="C162" s="63" t="s">
        <v>125</v>
      </c>
      <c r="D162" s="64" t="s">
        <v>63</v>
      </c>
      <c r="E162" s="101">
        <v>768</v>
      </c>
      <c r="F162" s="58" t="s">
        <v>208</v>
      </c>
      <c r="G162" s="81" t="s">
        <v>31</v>
      </c>
    </row>
    <row r="163" spans="1:7" ht="27.95" customHeight="1" x14ac:dyDescent="0.25">
      <c r="A163" s="63" t="s">
        <v>205</v>
      </c>
      <c r="B163" s="58" t="s">
        <v>71</v>
      </c>
      <c r="C163" s="63" t="s">
        <v>131</v>
      </c>
      <c r="D163" s="60" t="s">
        <v>63</v>
      </c>
      <c r="E163" s="66">
        <v>633.6</v>
      </c>
      <c r="F163" s="58" t="s">
        <v>208</v>
      </c>
      <c r="G163" s="81" t="s">
        <v>31</v>
      </c>
    </row>
    <row r="164" spans="1:7" ht="27.95" customHeight="1" x14ac:dyDescent="0.25">
      <c r="A164" s="87"/>
      <c r="B164" s="88"/>
      <c r="C164" s="95"/>
      <c r="D164" s="90"/>
      <c r="E164" s="96">
        <f>SUM(E158:E163)</f>
        <v>44200</v>
      </c>
      <c r="F164" s="88"/>
      <c r="G164" s="97"/>
    </row>
    <row r="165" spans="1:7" ht="27.95" customHeight="1" x14ac:dyDescent="0.25">
      <c r="A165" s="133"/>
      <c r="B165" s="133"/>
      <c r="C165" s="133"/>
      <c r="D165" s="98"/>
      <c r="E165" s="99">
        <f>E26+E40+E86+E106+E154+E157+E164</f>
        <v>662783.5</v>
      </c>
      <c r="F165" s="100"/>
      <c r="G165" s="72"/>
    </row>
    <row r="166" spans="1:7" x14ac:dyDescent="0.25">
      <c r="A166" s="23"/>
      <c r="B166" s="23"/>
      <c r="C166" s="23"/>
      <c r="D166" s="23"/>
      <c r="E166" s="52"/>
      <c r="F166" s="24"/>
    </row>
    <row r="167" spans="1:7" x14ac:dyDescent="0.25">
      <c r="A167" s="23"/>
      <c r="B167" s="23"/>
      <c r="E167" s="31"/>
      <c r="F167" s="24"/>
    </row>
    <row r="168" spans="1:7" ht="21.75" customHeight="1" x14ac:dyDescent="0.25">
      <c r="A168" s="23"/>
      <c r="B168" s="23"/>
      <c r="C168" s="23"/>
      <c r="D168" s="23"/>
    </row>
    <row r="169" spans="1:7" x14ac:dyDescent="0.25">
      <c r="A169" s="23"/>
      <c r="B169" s="23"/>
      <c r="C169" s="23"/>
      <c r="D169" s="23"/>
      <c r="E169" s="54"/>
      <c r="F169" s="24"/>
    </row>
    <row r="170" spans="1:7" x14ac:dyDescent="0.25">
      <c r="A170" s="23"/>
      <c r="B170" s="23"/>
      <c r="C170" s="23"/>
      <c r="D170" s="23"/>
      <c r="E170" s="54"/>
      <c r="F170" s="24"/>
    </row>
    <row r="171" spans="1:7" x14ac:dyDescent="0.25">
      <c r="A171" s="23"/>
      <c r="B171" s="23"/>
      <c r="C171" s="23"/>
      <c r="D171" s="23"/>
      <c r="E171" s="54"/>
      <c r="F171" s="24"/>
    </row>
    <row r="172" spans="1:7" x14ac:dyDescent="0.25">
      <c r="A172" s="23"/>
      <c r="B172" s="23"/>
      <c r="C172" s="23"/>
      <c r="D172" s="23"/>
      <c r="E172" s="54"/>
      <c r="F172" s="24"/>
    </row>
    <row r="173" spans="1:7" x14ac:dyDescent="0.25">
      <c r="A173" s="23"/>
      <c r="B173" s="23"/>
      <c r="C173" s="23"/>
      <c r="D173" s="23"/>
      <c r="E173" s="54"/>
      <c r="F173" s="24"/>
    </row>
    <row r="174" spans="1:7" x14ac:dyDescent="0.25">
      <c r="A174" s="23"/>
      <c r="B174" s="23"/>
      <c r="C174" s="23"/>
      <c r="D174" s="23"/>
      <c r="E174" s="54"/>
      <c r="F174" s="24"/>
    </row>
    <row r="175" spans="1:7" x14ac:dyDescent="0.25">
      <c r="A175" s="23"/>
      <c r="B175" s="23"/>
      <c r="C175" s="23"/>
      <c r="D175" s="23"/>
      <c r="E175" s="54"/>
      <c r="F175" s="24"/>
    </row>
    <row r="176" spans="1:7" x14ac:dyDescent="0.25">
      <c r="A176" s="23"/>
      <c r="B176" s="23"/>
      <c r="C176" s="23"/>
      <c r="D176" s="23"/>
      <c r="E176" s="54"/>
      <c r="F176" s="24"/>
    </row>
    <row r="177" spans="1:6" x14ac:dyDescent="0.25">
      <c r="A177" s="23"/>
      <c r="B177" s="23"/>
      <c r="C177" s="23"/>
      <c r="D177" s="23"/>
      <c r="E177" s="54"/>
      <c r="F177" s="24"/>
    </row>
    <row r="178" spans="1:6" x14ac:dyDescent="0.25">
      <c r="A178" s="23"/>
      <c r="B178" s="23"/>
      <c r="C178" s="23"/>
      <c r="D178" s="23"/>
      <c r="E178" s="54"/>
      <c r="F178" s="24"/>
    </row>
    <row r="179" spans="1:6" x14ac:dyDescent="0.25">
      <c r="A179" s="23"/>
      <c r="B179" s="23"/>
      <c r="C179" s="23"/>
      <c r="D179" s="48"/>
      <c r="E179" s="54"/>
      <c r="F179" s="24"/>
    </row>
    <row r="180" spans="1:6" x14ac:dyDescent="0.25">
      <c r="A180" s="23"/>
      <c r="B180" s="23"/>
      <c r="C180" s="23"/>
      <c r="D180" s="47"/>
      <c r="E180" s="54"/>
      <c r="F180" s="24"/>
    </row>
    <row r="181" spans="1:6" x14ac:dyDescent="0.25">
      <c r="A181" s="23"/>
      <c r="B181" s="23"/>
      <c r="C181" s="23"/>
      <c r="D181" s="47"/>
      <c r="E181" s="54"/>
      <c r="F181" s="24"/>
    </row>
    <row r="182" spans="1:6" x14ac:dyDescent="0.25">
      <c r="A182" s="23"/>
      <c r="B182" s="23"/>
      <c r="C182" s="23"/>
      <c r="D182" s="49"/>
      <c r="E182" s="54"/>
      <c r="F182" s="24"/>
    </row>
    <row r="183" spans="1:6" x14ac:dyDescent="0.25">
      <c r="A183" s="23"/>
      <c r="B183" s="23"/>
      <c r="C183" s="23"/>
      <c r="D183" s="47"/>
      <c r="E183" s="54"/>
      <c r="F183" s="24"/>
    </row>
    <row r="184" spans="1:6" x14ac:dyDescent="0.25">
      <c r="A184" s="23"/>
      <c r="B184" s="23"/>
      <c r="C184" s="23"/>
      <c r="D184" s="47"/>
      <c r="E184" s="54"/>
      <c r="F184" s="24"/>
    </row>
    <row r="185" spans="1:6" x14ac:dyDescent="0.25">
      <c r="A185" s="23"/>
      <c r="B185" s="23"/>
      <c r="C185" s="23"/>
      <c r="D185" s="23"/>
      <c r="E185" s="54"/>
      <c r="F185" s="24"/>
    </row>
    <row r="186" spans="1:6" x14ac:dyDescent="0.25">
      <c r="A186" s="23"/>
      <c r="B186" s="23"/>
      <c r="C186" s="23"/>
      <c r="D186" s="23"/>
      <c r="E186" s="54"/>
      <c r="F186" s="24"/>
    </row>
    <row r="187" spans="1:6" x14ac:dyDescent="0.25">
      <c r="A187" s="23"/>
      <c r="B187" s="23"/>
      <c r="C187" s="23"/>
      <c r="D187" s="23"/>
      <c r="E187" s="54"/>
      <c r="F187" s="24"/>
    </row>
    <row r="188" spans="1:6" x14ac:dyDescent="0.25">
      <c r="A188" s="23"/>
      <c r="B188" s="23"/>
      <c r="C188" s="23"/>
      <c r="D188" s="23"/>
      <c r="E188" s="54"/>
      <c r="F188" s="24"/>
    </row>
    <row r="189" spans="1:6" x14ac:dyDescent="0.25">
      <c r="A189" s="23"/>
      <c r="B189" s="23"/>
      <c r="C189" s="23"/>
      <c r="D189" s="23"/>
      <c r="E189" s="54"/>
      <c r="F189" s="24"/>
    </row>
    <row r="190" spans="1:6" x14ac:dyDescent="0.25">
      <c r="A190" s="23"/>
      <c r="B190" s="23"/>
      <c r="C190" s="23"/>
      <c r="D190" s="23"/>
      <c r="E190" s="54"/>
      <c r="F190" s="24"/>
    </row>
    <row r="191" spans="1:6" x14ac:dyDescent="0.25">
      <c r="A191" s="23"/>
      <c r="B191" s="23"/>
      <c r="C191" s="23"/>
      <c r="D191" s="23"/>
      <c r="E191" s="54"/>
      <c r="F191" s="24"/>
    </row>
    <row r="192" spans="1:6" x14ac:dyDescent="0.25">
      <c r="A192" s="23"/>
      <c r="B192" s="23"/>
      <c r="C192" s="23"/>
      <c r="D192" s="23"/>
      <c r="E192" s="54"/>
      <c r="F192" s="24"/>
    </row>
    <row r="193" spans="1:6" x14ac:dyDescent="0.25">
      <c r="A193" s="23"/>
      <c r="B193" s="23"/>
      <c r="C193" s="23"/>
      <c r="D193" s="23"/>
      <c r="E193" s="54"/>
      <c r="F193" s="24"/>
    </row>
    <row r="194" spans="1:6" x14ac:dyDescent="0.25">
      <c r="E194" s="56"/>
    </row>
    <row r="195" spans="1:6" x14ac:dyDescent="0.25">
      <c r="E195" s="53"/>
    </row>
    <row r="196" spans="1:6" x14ac:dyDescent="0.25">
      <c r="E196" s="53"/>
    </row>
    <row r="197" spans="1:6" x14ac:dyDescent="0.25">
      <c r="E197" s="53"/>
    </row>
    <row r="198" spans="1:6" x14ac:dyDescent="0.25">
      <c r="E198" s="56"/>
    </row>
    <row r="199" spans="1:6" x14ac:dyDescent="0.25">
      <c r="E199" s="53"/>
    </row>
    <row r="200" spans="1:6" x14ac:dyDescent="0.25">
      <c r="E200" s="53"/>
    </row>
    <row r="202" spans="1:6" x14ac:dyDescent="0.25">
      <c r="E202" s="53"/>
    </row>
  </sheetData>
  <autoFilter ref="A1:G165" xr:uid="{00000000-0009-0000-0000-000001000000}"/>
  <mergeCells count="1">
    <mergeCell ref="A165:C165"/>
  </mergeCells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rowBreaks count="3" manualBreakCount="3">
    <brk id="40" max="11" man="1"/>
    <brk id="86" max="11" man="1"/>
    <brk id="120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junho</vt:lpstr>
      <vt:lpstr>Planilha2</vt:lpstr>
      <vt:lpstr>junho!Area_de_impressao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2025-08-07T12:38:48Z</cp:lastPrinted>
  <dcterms:created xsi:type="dcterms:W3CDTF">2015-02-24T11:41:13Z</dcterms:created>
  <dcterms:modified xsi:type="dcterms:W3CDTF">2025-10-28T11:04:44Z</dcterms:modified>
</cp:coreProperties>
</file>