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8"/>
  <workbookPr/>
  <mc:AlternateContent xmlns:mc="http://schemas.openxmlformats.org/markup-compatibility/2006">
    <mc:Choice Requires="x15">
      <x15ac:absPath xmlns:x15ac="http://schemas.microsoft.com/office/spreadsheetml/2010/11/ac" url="C:\Users\Mariana Rodrigues\Documentos\Dados\SITE\CONTRATO 08-2015\"/>
    </mc:Choice>
  </mc:AlternateContent>
  <xr:revisionPtr revIDLastSave="0" documentId="13_ncr:1_{A02C848B-010D-4D1F-9CA1-DD6A7C5015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 " sheetId="25" r:id="rId1"/>
    <sheet name="JAN-26" sheetId="26" r:id="rId2"/>
    <sheet name="Planilha2" sheetId="28" r:id="rId3"/>
  </sheets>
  <definedNames>
    <definedName name="_xlnm._FilterDatabase" localSheetId="1" hidden="1">'JAN-26'!$A$1:$G$189</definedName>
    <definedName name="_xlnm.Print_Area" localSheetId="1">'JAN-26'!$A$1:$G$189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3" i="26" l="1"/>
  <c r="E62" i="26"/>
  <c r="E61" i="26"/>
  <c r="E60" i="26"/>
  <c r="E58" i="26"/>
  <c r="F31" i="25"/>
  <c r="E178" i="26"/>
  <c r="E177" i="26"/>
  <c r="E69" i="26"/>
  <c r="E68" i="26"/>
  <c r="E188" i="26"/>
  <c r="E113" i="26"/>
  <c r="E179" i="26" l="1"/>
  <c r="E43" i="26" l="1"/>
  <c r="E30" i="26" l="1"/>
  <c r="E186" i="26" l="1"/>
  <c r="E86" i="26" l="1"/>
  <c r="F30" i="25" l="1"/>
  <c r="F33" i="25" s="1"/>
  <c r="D83" i="25" l="1"/>
  <c r="E87" i="26" l="1"/>
  <c r="E189" i="26" s="1"/>
  <c r="F83" i="25" l="1"/>
  <c r="C83" i="25"/>
  <c r="F103" i="25" s="1"/>
  <c r="F104" i="25" s="1"/>
  <c r="F106" i="25" s="1"/>
  <c r="B83" i="25"/>
  <c r="F36" i="25" l="1"/>
  <c r="F102" i="25" s="1"/>
  <c r="E83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 Rodrigues</author>
  </authors>
  <commentList>
    <comment ref="F31" authorId="0" shapeId="0" xr:uid="{650BB28C-0EC0-4387-9149-E80694C721DA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 conta 67034
245,13+0,93conta 3030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 Rodrigues</author>
  </authors>
  <commentList>
    <comment ref="E25" authorId="0" shapeId="0" xr:uid="{4F4627C1-A6F3-4361-AC57-D72EB73F7508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06 atendimentos não presenciais  e 01 plantao 24/01</t>
        </r>
      </text>
    </comment>
    <comment ref="E114" authorId="0" shapeId="0" xr:uid="{36ACCC5E-4238-4DC6-B56C-85F159D24C56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42 exames</t>
        </r>
      </text>
    </comment>
    <comment ref="E117" authorId="0" shapeId="0" xr:uid="{F7FDBDDB-D137-4E8B-92B4-320CDEC05FB6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51
 exames</t>
        </r>
      </text>
    </comment>
    <comment ref="E120" authorId="0" shapeId="0" xr:uid="{FB299F5C-9CF6-4FFE-97B2-14692418F6F6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18 naso</t>
        </r>
      </text>
    </comment>
    <comment ref="E123" authorId="0" shapeId="0" xr:uid="{C3FE6C07-2619-4FA0-9D7D-7DF6F887C980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100
exames</t>
        </r>
      </text>
    </comment>
    <comment ref="E126" authorId="0" shapeId="0" xr:uid="{08129771-E837-4D71-9D35-931CF2AA887E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226
 exames laudados</t>
        </r>
      </text>
    </comment>
    <comment ref="E127" authorId="0" shapeId="0" xr:uid="{48B299EB-8DB5-49B2-8804-7695496897F8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36 
exames</t>
        </r>
      </text>
    </comment>
    <comment ref="E128" authorId="0" shapeId="0" xr:uid="{7FA484CE-7886-4A21-A617-F321E13B5F14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49
 testes seguimento</t>
        </r>
      </text>
    </comment>
    <comment ref="F128" authorId="0" shapeId="0" xr:uid="{55E7E5BD-5C5F-44F8-B2AF-94D0C57CD5E2}">
      <text>
        <r>
          <rPr>
            <b/>
            <sz val="9"/>
            <color indexed="81"/>
            <rFont val="Segoe UI"/>
            <charset val="1"/>
          </rPr>
          <t>Mariana Rodrigues: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E129" authorId="0" shapeId="0" xr:uid="{BB0A17AE-EC77-471B-879A-6749C10A9B06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3
 testes maternidade</t>
        </r>
      </text>
    </comment>
    <comment ref="E130" authorId="0" shapeId="0" xr:uid="{D8A54087-00A5-44FA-A372-79DF91C14C28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5
exames eletroencefalograma</t>
        </r>
      </text>
    </comment>
    <comment ref="E133" authorId="0" shapeId="0" xr:uid="{B53AD361-8FE1-42C3-A5F0-58049422EA60}">
      <text>
        <r>
          <rPr>
            <b/>
            <sz val="9"/>
            <color indexed="81"/>
            <rFont val="Segoe UI"/>
            <charset val="1"/>
          </rPr>
          <t>Mariana Rodrigues:</t>
        </r>
        <r>
          <rPr>
            <sz val="9"/>
            <color indexed="81"/>
            <rFont val="Segoe UI"/>
            <charset val="1"/>
          </rPr>
          <t xml:space="preserve">
20 exames</t>
        </r>
      </text>
    </comment>
    <comment ref="E136" authorId="0" shapeId="0" xr:uid="{34E6729D-9096-437B-B04F-1D5DA6A6C48B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362
exames</t>
        </r>
      </text>
    </comment>
    <comment ref="E139" authorId="0" shapeId="0" xr:uid="{ABD9D320-76EB-4A03-93E7-9F6C5016BC08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538
 exames
</t>
        </r>
      </text>
    </comment>
    <comment ref="E151" authorId="0" shapeId="0" xr:uid="{2E4971B0-2500-46C9-9B24-2E7BD9BA06F4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12.367 exames realizados em dezembro
</t>
        </r>
      </text>
    </comment>
    <comment ref="E155" authorId="0" shapeId="0" xr:uid="{73A9FD58-DB81-4410-89A9-7A657E6D29B0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30 procedimentos
</t>
        </r>
      </text>
    </comment>
    <comment ref="E156" authorId="0" shapeId="0" xr:uid="{F95E8D64-7E02-41B6-A80A-4DC0C0B38B55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ta 01 comp dezembro   exames 6678</t>
        </r>
      </text>
    </comment>
    <comment ref="E159" authorId="0" shapeId="0" xr:uid="{4E0792AF-B915-4804-A66A-7FED2DC63ACC}">
      <text>
        <r>
          <rPr>
            <b/>
            <sz val="9"/>
            <color indexed="81"/>
            <rFont val="Segoe UI"/>
            <charset val="1"/>
          </rPr>
          <t>Mariana Rodrigues:</t>
        </r>
        <r>
          <rPr>
            <sz val="9"/>
            <color indexed="81"/>
            <rFont val="Segoe UI"/>
            <charset val="1"/>
          </rPr>
          <t xml:space="preserve">
243 exames realizados em dezembro/25</t>
        </r>
      </text>
    </comment>
    <comment ref="E170" authorId="0" shapeId="0" xr:uid="{2E26395F-2289-4A5C-9391-A68EA0196EC4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08 exames</t>
        </r>
      </text>
    </comment>
  </commentList>
</comments>
</file>

<file path=xl/sharedStrings.xml><?xml version="1.0" encoding="utf-8"?>
<sst xmlns="http://schemas.openxmlformats.org/spreadsheetml/2006/main" count="929" uniqueCount="294">
  <si>
    <t>DEMONSTRATIVO INTEGRAL DAS RECEITAS E DESPESAS</t>
  </si>
  <si>
    <t>CNPJ:</t>
  </si>
  <si>
    <t>ENDEREÇO E CEP:</t>
  </si>
  <si>
    <t>CPF:</t>
  </si>
  <si>
    <t>EXERCÍCIO:</t>
  </si>
  <si>
    <t>DOCUMENTO</t>
  </si>
  <si>
    <t>DATA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</si>
  <si>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</si>
  <si>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</si>
  <si>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</si>
  <si>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</si>
  <si>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</si>
  <si>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</si>
  <si>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</si>
  <si>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(B) REPASSES PÚBLICOS NO EXERCÍCIO</t>
  </si>
  <si>
    <t>(E) TOTAL DE RECURSOS (A + B + C + D)</t>
  </si>
  <si>
    <t>(G) TOTAL DE RECURSOS DISPONÍVEIS NO EXERCÍCIO (E + F)</t>
  </si>
  <si>
    <t>(C) RECEITAS COM APLICAÇÕES FINANCEIRAS DOS REPASSES PÚBLICOS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</si>
  <si>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</si>
  <si>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</si>
  <si>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</si>
  <si>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</si>
  <si>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</si>
  <si>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</si>
  <si>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</si>
  <si>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</si>
  <si>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Recursos Humanos (5)</t>
  </si>
  <si>
    <t>Recursos Humanos (6)</t>
  </si>
  <si>
    <t>Medicamentos</t>
  </si>
  <si>
    <t>Gêneros alimentícios</t>
  </si>
  <si>
    <t>Outros materiais de consumo</t>
  </si>
  <si>
    <t>Outros serviços de terceiros</t>
  </si>
  <si>
    <t>Locação de imóveis</t>
  </si>
  <si>
    <t>Bens e materiais permanentes</t>
  </si>
  <si>
    <t>Obras</t>
  </si>
  <si>
    <t>Despesas Financeiras e bancárias</t>
  </si>
  <si>
    <t>Outras despesas</t>
  </si>
  <si>
    <t>TOTAL</t>
  </si>
  <si>
    <t>Combustível</t>
  </si>
  <si>
    <t>Utilidades públicas (7)</t>
  </si>
  <si>
    <t>Locações diversas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</si>
  <si>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</si>
  <si>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</si>
  <si>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</si>
  <si>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</si>
  <si>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</si>
  <si>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</si>
  <si>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Serviços médicos (*)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</si>
  <si>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</si>
  <si>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</si>
  <si>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</si>
  <si>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</si>
  <si>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</si>
  <si>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Presidente</t>
  </si>
  <si>
    <t>CONTRATO DE GESTÃO</t>
  </si>
  <si>
    <t>CONTRATANTE</t>
  </si>
  <si>
    <t>CONTRATADA</t>
  </si>
  <si>
    <t>ENTIDADE GERENCIADA (*):</t>
  </si>
  <si>
    <t>RESPONSÁVEL PELA ORGANIZAÇÃO SOCIAL:</t>
  </si>
  <si>
    <t>ORIGEM DOS RECURSOS (1)</t>
  </si>
  <si>
    <t>Municipal</t>
  </si>
  <si>
    <t>OBJETO DO CONTRATO DE GESTÃO:</t>
  </si>
  <si>
    <t>Praça Dr Botelho Egas, 11 - Centro - Guararema -SP CEP: 08900-000</t>
  </si>
  <si>
    <t>48.517.932/0001-32</t>
  </si>
  <si>
    <t>Santa Casa de Misericórdia de Guararema</t>
  </si>
  <si>
    <t>Prefeitura Municipal de Guararema</t>
  </si>
  <si>
    <t>(D) OUTRAS RECEITAS DECORRENTES DA EXECUÇÃO DO AJUSTE (3)</t>
  </si>
  <si>
    <t>NF</t>
  </si>
  <si>
    <t>Especificação</t>
  </si>
  <si>
    <t>VALOR APLICADO</t>
  </si>
  <si>
    <t>Nº. CHEQUE</t>
  </si>
  <si>
    <t>darf</t>
  </si>
  <si>
    <t>Serviço de Diagnóstico por Imagem</t>
  </si>
  <si>
    <t>recibo</t>
  </si>
  <si>
    <t>gps</t>
  </si>
  <si>
    <t>grf</t>
  </si>
  <si>
    <t>Fundo de Garantia por tempo de Serviço</t>
  </si>
  <si>
    <t>Serviço de Oftalmologia</t>
  </si>
  <si>
    <t>Serviço de Otorrinolaringologia</t>
  </si>
  <si>
    <t>Mourão e Buzzato Médicos Associados Ltda</t>
  </si>
  <si>
    <t>Serviços Administrativos</t>
  </si>
  <si>
    <t>Serviço de Cardiologia</t>
  </si>
  <si>
    <t>Serviços de Enfermagem</t>
  </si>
  <si>
    <t>Banco Bradesco S.A</t>
  </si>
  <si>
    <t>Serviços médicos</t>
  </si>
  <si>
    <t>Recursos humanos(5)</t>
  </si>
  <si>
    <t>DEMONSTRATIVO DOS RECURSOS DISPONÍVEIS NO EXERCÍCIO</t>
  </si>
  <si>
    <t>(M) VALOR AUTORIZADO PARA APLICAÇÃO NO EXERCÍCIO SEGUINTE (K-L)</t>
  </si>
  <si>
    <t>DEMONSTRATIVO DAS DESPESAS INCORRIDAS NO EXERCÍCIO</t>
  </si>
  <si>
    <t>Serviço de Neurologia</t>
  </si>
  <si>
    <t>Material Médico e Hospitalar(*)</t>
  </si>
  <si>
    <t>ANEXO 8</t>
  </si>
  <si>
    <t>REPASSE AO TERCEIRO SETOR</t>
  </si>
  <si>
    <t>(F) RECURSOS PRÓPRIOS DA ORGANIZAÇÃO SOCIAL</t>
  </si>
  <si>
    <t>(3) Receitas com estacionamento, aluguéis entre outras.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</si>
  <si>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</si>
  <si>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Contratante.</t>
  </si>
  <si>
    <t xml:space="preserve"> </t>
  </si>
  <si>
    <t>Serviço de Dermatologia</t>
  </si>
  <si>
    <t>TOTAL DE DESPESAS PAGAS NESTE EXERCÍCIO (R$)                                                      J = (H + I)</t>
  </si>
  <si>
    <t>Serviço de Regulação</t>
  </si>
  <si>
    <t>fatura</t>
  </si>
  <si>
    <t>05.764.851/0001-24</t>
  </si>
  <si>
    <t>20.414.807/0001-88</t>
  </si>
  <si>
    <t>16.893.341/0001-73</t>
  </si>
  <si>
    <t>Serviço de Fisio/laboratório</t>
  </si>
  <si>
    <t>Transguara Transporte e Locação Ltda Epp</t>
  </si>
  <si>
    <t>02.668.680/0001-41</t>
  </si>
  <si>
    <t>07.149.505/0001-61</t>
  </si>
  <si>
    <t>Despesas Financeiras</t>
  </si>
  <si>
    <t>Extrato</t>
  </si>
  <si>
    <t>(A) SALDO DO EXERCÍCIO ANTERIOR</t>
  </si>
  <si>
    <t>Exame Ecocardiograma</t>
  </si>
  <si>
    <t>Madeu e Faraco Serviços Médicos Ltda</t>
  </si>
  <si>
    <t>11.246.809/0001-14</t>
  </si>
  <si>
    <t>Serviço oftalmologia /    auto refrator</t>
  </si>
  <si>
    <t>ISSQN</t>
  </si>
  <si>
    <t>BOLETO</t>
  </si>
  <si>
    <t>Exame Espirometria</t>
  </si>
  <si>
    <t>37.556.641/0001-37</t>
  </si>
  <si>
    <t>Exame Eletroencefalograma</t>
  </si>
  <si>
    <t xml:space="preserve">Documento de Arrecadação de Receitas Federais </t>
  </si>
  <si>
    <t>68.295.880/0001-04</t>
  </si>
  <si>
    <t>Locação diversas</t>
  </si>
  <si>
    <t>Serviço Higiene</t>
  </si>
  <si>
    <t>J Dib Clinica Médica Ltda Me</t>
  </si>
  <si>
    <t>22.960.973/0001-05</t>
  </si>
  <si>
    <t>serv administrativo/enfermagem/higiene</t>
  </si>
  <si>
    <t>Serviço Diagnóstico por Imagem</t>
  </si>
  <si>
    <t>serviço médicos especialidades</t>
  </si>
  <si>
    <t xml:space="preserve">Outros serviços de terceiros </t>
  </si>
  <si>
    <t>Alexandre Marques</t>
  </si>
  <si>
    <t>284.896.558-47</t>
  </si>
  <si>
    <t>Serviço de audiometria</t>
  </si>
  <si>
    <t>A. P. R. Grilo Serviços Fonoaudiologicos Me</t>
  </si>
  <si>
    <t>31.481.186/0001-71</t>
  </si>
  <si>
    <t>boleto</t>
  </si>
  <si>
    <t>Ticket Serviços S.A</t>
  </si>
  <si>
    <t>47.866.934/0001-74</t>
  </si>
  <si>
    <t>UltraSom Equipamentos Médicos Ltda</t>
  </si>
  <si>
    <t>Serviço de Pneumologia</t>
  </si>
  <si>
    <t>Semy Serviços Médicos Ltda</t>
  </si>
  <si>
    <t>25.406.214/0001-93</t>
  </si>
  <si>
    <t>Restanho Vieira Alves Serviços Médicos S/S Ltda</t>
  </si>
  <si>
    <t>01.869.972/0001-80</t>
  </si>
  <si>
    <t>Works Informática Comercial Ltda Epp</t>
  </si>
  <si>
    <t>00.320.065/0001-14</t>
  </si>
  <si>
    <t>Dra Marli Cirillo Serviços Médicos Ltda</t>
  </si>
  <si>
    <t>54.479.782/0001-12</t>
  </si>
  <si>
    <t>Sindicato dos Empregados em Estab Serv Saude SJC</t>
  </si>
  <si>
    <t>28.078.064/0001-24</t>
  </si>
  <si>
    <t>serviço de laboratório</t>
  </si>
  <si>
    <t>Souza Café Comércio de Máquinas e Bebidas Quentes Eireli</t>
  </si>
  <si>
    <t>07.627.274/0001-54</t>
  </si>
  <si>
    <t>Eyetec Equip Oftalmologico Ind Com Imp Exp Ltda</t>
  </si>
  <si>
    <t>69.163.970/0001-04</t>
  </si>
  <si>
    <t>Serviços adm/enf/hig</t>
  </si>
  <si>
    <t>56.908.115/0001-33</t>
  </si>
  <si>
    <t>Spectare Serviços Médicos Ltda</t>
  </si>
  <si>
    <t>Serviço Oftalmologia</t>
  </si>
  <si>
    <t>Efath Serviços Especializados Ltda</t>
  </si>
  <si>
    <t>43.813.540/0001-05</t>
  </si>
  <si>
    <t>medicamento</t>
  </si>
  <si>
    <t>Teste de orelhinha seguimento</t>
  </si>
  <si>
    <t>Teste de orelhinha maternidade</t>
  </si>
  <si>
    <t>Priorivita Serviços Médicos Ltda</t>
  </si>
  <si>
    <t>20.185.099/0001-50</t>
  </si>
  <si>
    <t>03.046.220/0001-44</t>
  </si>
  <si>
    <t>Directhealth Tecnologia em Sistemas e Serviços do Brasil Ltda</t>
  </si>
  <si>
    <t>A2 Tecnologia Ltda</t>
  </si>
  <si>
    <t>10.386.063/0001-81</t>
  </si>
  <si>
    <t>M.H.F Sistemas Ltda Epp</t>
  </si>
  <si>
    <t>04.676.708/0001-18</t>
  </si>
  <si>
    <t>Outros serviços de terceiros (parcial)</t>
  </si>
  <si>
    <t>Exame Mapeamento de Retina</t>
  </si>
  <si>
    <t>Exame Nasofibroscopia</t>
  </si>
  <si>
    <t xml:space="preserve">material médico hospitalar </t>
  </si>
  <si>
    <t>Eletros laudados</t>
  </si>
  <si>
    <t>Serviço Endocinologia</t>
  </si>
  <si>
    <t>Endo Metabolica Assitencia Médica Ltda</t>
  </si>
  <si>
    <t>21.256.662/0001-05</t>
  </si>
  <si>
    <t>EMAD</t>
  </si>
  <si>
    <t>Contrato de Gestão nº 01/2025</t>
  </si>
  <si>
    <t>60 meses</t>
  </si>
  <si>
    <t>Gerenciamento dos serviços do Centro de Especialidades Médicas de Guararema -CEMEG</t>
  </si>
  <si>
    <t>Centro de Especialidades Médicas de Guararema</t>
  </si>
  <si>
    <t>Kaprinter Comércio Serviço e Locação de Equipamento</t>
  </si>
  <si>
    <t>Bem Viver Servços Técnicos Ltda</t>
  </si>
  <si>
    <t>06.863.003/0001-35</t>
  </si>
  <si>
    <t>Serviço de laboratório</t>
  </si>
  <si>
    <t>Cientificalab Produtos Laboratoriais e Sistemas Ltda</t>
  </si>
  <si>
    <t>04.539.279/0001-37</t>
  </si>
  <si>
    <t>Termo de Aditamento nº 01</t>
  </si>
  <si>
    <t>28 de  fevereiro de 2030</t>
  </si>
  <si>
    <t>Serviço do Emad  01 enfermeiro /   02 tecnicos enfermagem  /01 nutricionista</t>
  </si>
  <si>
    <t>RDGS preserve Saude e Segurança do Trabalho Ltda</t>
  </si>
  <si>
    <t>serviço diagnóstico por imagem</t>
  </si>
  <si>
    <t>Serviço de Mamografia</t>
  </si>
  <si>
    <t>Mama Móvel Digital Ltda</t>
  </si>
  <si>
    <t>46.778.415/0001-91</t>
  </si>
  <si>
    <t>Serviço médico Psiquiatra</t>
  </si>
  <si>
    <t>37.229.383/001-84</t>
  </si>
  <si>
    <t>Bem Medicina de Familia Serviços Médicos Ltda</t>
  </si>
  <si>
    <t>serviço dermatologia</t>
  </si>
  <si>
    <t>gêneros alimentícios</t>
  </si>
  <si>
    <t>Produmed Serviços Industria e Comércio Ltda</t>
  </si>
  <si>
    <t>55.634.901/0001-27</t>
  </si>
  <si>
    <t>Práticas Integrativas PICs</t>
  </si>
  <si>
    <t>Total Geral</t>
  </si>
  <si>
    <t>Cardioglim Serviços Médicos Ltda</t>
  </si>
  <si>
    <t>35.442.881/0001-85</t>
  </si>
  <si>
    <t>serviços médicos</t>
  </si>
  <si>
    <t>exame colposcopia</t>
  </si>
  <si>
    <t>Sata Serviços Médicos Ltda</t>
  </si>
  <si>
    <t>17.150.405/0001-09</t>
  </si>
  <si>
    <t>Serviço Urologia</t>
  </si>
  <si>
    <t>Clinica Médica Ferreira dos Santos Ltda</t>
  </si>
  <si>
    <t>13.059.934/0001-40</t>
  </si>
  <si>
    <t>Termo de Aditamento nº 02</t>
  </si>
  <si>
    <t>Exame Eletroneuromiografia</t>
  </si>
  <si>
    <t>Noseap Fisioterapia e Reabilitação Ltda</t>
  </si>
  <si>
    <t>Utilidade Pública</t>
  </si>
  <si>
    <t>Serviço Infectologia</t>
  </si>
  <si>
    <t>Hemodipa Serviços Médicos Ltda Me</t>
  </si>
  <si>
    <t>07.540.086/0001-94</t>
  </si>
  <si>
    <t>serviço Colposcopia</t>
  </si>
  <si>
    <t>material médico hospitalar (parcial)</t>
  </si>
  <si>
    <t>MS Nogueira SS</t>
  </si>
  <si>
    <t>pendente</t>
  </si>
  <si>
    <t>Laparo Serviços Médicos Assessoria Ltda</t>
  </si>
  <si>
    <t>11.639.597/0001-35</t>
  </si>
  <si>
    <t>Futura Comércio de Produtos Médicos e Hospitalares Ltda</t>
  </si>
  <si>
    <t>08.231.734/0001-93</t>
  </si>
  <si>
    <t>11.206.099/0004-41</t>
  </si>
  <si>
    <t>material médico hospitalar</t>
  </si>
  <si>
    <t>Lotus Central de Dist de Higienicos Ltda</t>
  </si>
  <si>
    <t>58.055.343/0001-33</t>
  </si>
  <si>
    <t>08.189.587/0001-30</t>
  </si>
  <si>
    <t>Outros materiais de consumo (parcial)</t>
  </si>
  <si>
    <t>Reval Atacado de Papelaria Ltda</t>
  </si>
  <si>
    <t>52.434.156/0001-84</t>
  </si>
  <si>
    <t>Melhor Gas Distribuidora Ltda Epp</t>
  </si>
  <si>
    <t>48.100.176/0002-22</t>
  </si>
  <si>
    <t>Telefonica Brasil AS</t>
  </si>
  <si>
    <t>02.558.157/0001-62</t>
  </si>
  <si>
    <t>Zenvia Mobile Serviços Digitais S.A</t>
  </si>
  <si>
    <t>14.096.190/0001-05</t>
  </si>
  <si>
    <t>Guararema, 02 de março de 2026.</t>
  </si>
  <si>
    <t>Magister Medicamentos Ltda</t>
  </si>
  <si>
    <t>55.470.850/0001-45</t>
  </si>
  <si>
    <t>Archeleigar &amp; Nascimento Ltda Epp</t>
  </si>
  <si>
    <t>09.254.418/00011-02</t>
  </si>
  <si>
    <t>Nitratus Pharma Ltda</t>
  </si>
  <si>
    <t>05.092.068/0001-61</t>
  </si>
  <si>
    <t>Medicamental Hospitalar Ltda</t>
  </si>
  <si>
    <t>31.378.288/0004-09</t>
  </si>
  <si>
    <t>Dbi Comércio e Importação Ltda</t>
  </si>
  <si>
    <t>07.295.190/0001-60</t>
  </si>
  <si>
    <t>Spermed Com Imp de Prod Med E Hosp Ltda</t>
  </si>
  <si>
    <t>11.206.099/0001-07</t>
  </si>
  <si>
    <t>Supermed Com Imp de Prod Med Hosp Ltda</t>
  </si>
  <si>
    <t>Med Center Comercial Ltda</t>
  </si>
  <si>
    <t>00.874.929/0005-73</t>
  </si>
  <si>
    <t>Deise Perfumaria e Acessórios</t>
  </si>
  <si>
    <t>09.815.360/0001-16</t>
  </si>
  <si>
    <t xml:space="preserve">Outros materiais de consumo </t>
  </si>
  <si>
    <t>Spartan do Brasil Produtos Quimicos Ltda</t>
  </si>
  <si>
    <t>46.256.772/0002-70</t>
  </si>
  <si>
    <t>Uzias Custodio de Souza</t>
  </si>
  <si>
    <t>31.633.836/0001-57</t>
  </si>
  <si>
    <t>Sist Serv RB Quality Com Embalagens Ltda</t>
  </si>
  <si>
    <t>Alexandre Eduardo Dias de Araujo</t>
  </si>
  <si>
    <t>00.331.737/0001-97</t>
  </si>
  <si>
    <t xml:space="preserve">Lider Vale Produtos e Equipamentos </t>
  </si>
  <si>
    <t>02.947.234/0001-76</t>
  </si>
  <si>
    <t>Reversão Produções Gráficas Ltda Me</t>
  </si>
  <si>
    <t>01.383.391/0001-33</t>
  </si>
  <si>
    <t>07.627.274/001-54</t>
  </si>
  <si>
    <t>Souza Vends Comércio de Máquinas e Bebidas Quentes Ltda</t>
  </si>
  <si>
    <t>63.033.788/0001-52</t>
  </si>
  <si>
    <t>Deluka Serviços Médicos e Diagnósticos Ltda</t>
  </si>
  <si>
    <t>08.+255.190/0001-08</t>
  </si>
  <si>
    <t>Cipax Medicina Diagnostica Ltda</t>
  </si>
  <si>
    <t>50.011.949/0001-65</t>
  </si>
  <si>
    <t>Fernandes Equipamentos para Fisioterapia Ltda</t>
  </si>
  <si>
    <t>57.449.993/0001-09</t>
  </si>
  <si>
    <t>sensor de Glicemia</t>
  </si>
  <si>
    <t>Abbott Laboratorio do Brasil Ltda</t>
  </si>
  <si>
    <t>56.998.701/0034-84</t>
  </si>
  <si>
    <t>Material médico hospitalar</t>
  </si>
  <si>
    <t>Transf. Bancária nº 7286212 constante do Extrato</t>
  </si>
  <si>
    <t>Transf. Bancária nº 7308175 constante do Extrato</t>
  </si>
  <si>
    <t>O signatário, na qualidade de representante da Santa Casa de Misericórdia de Guararem vem indicar, na forma abaixo detalhada, as despesas incorridas e pagas no exercício/2026 bem como as despesas a pagar no exercício seguinte.</t>
  </si>
  <si>
    <t>Funcionários Santa Casa de Misericórdia de Guararema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</si>
</sst>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3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name val="Arial Narrow"/>
      <family val="2"/>
    </font>
    <font>
      <sz val="9"/>
      <name val="Arial Narrow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9"/>
      <color rgb="FFFF0000"/>
      <name val="Arial Narrow"/>
      <family val="2"/>
    </font>
    <font>
      <b/>
      <sz val="10"/>
      <name val="Arial Narrow"/>
      <family val="2"/>
    </font>
    <font>
      <sz val="12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131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wrapText="1"/>
    </xf>
    <xf numFmtId="0" fontId="7" fillId="0" borderId="1" xfId="0" applyFont="1" applyBorder="1" applyAlignment="1">
      <alignment wrapText="1"/>
    </xf>
    <xf numFmtId="0" fontId="5" fillId="0" borderId="5" xfId="0" applyFont="1" applyBorder="1"/>
    <xf numFmtId="0" fontId="5" fillId="0" borderId="0" xfId="0" applyFont="1"/>
    <xf numFmtId="0" fontId="2" fillId="0" borderId="0" xfId="0" applyFont="1"/>
    <xf numFmtId="0" fontId="6" fillId="0" borderId="0" xfId="0" applyFont="1"/>
    <xf numFmtId="0" fontId="2" fillId="0" borderId="0" xfId="0" applyFont="1" applyAlignment="1">
      <alignment horizontal="left" wrapText="1"/>
    </xf>
    <xf numFmtId="0" fontId="3" fillId="0" borderId="1" xfId="0" applyFont="1" applyBorder="1"/>
    <xf numFmtId="4" fontId="0" fillId="0" borderId="0" xfId="0" applyNumberFormat="1"/>
    <xf numFmtId="164" fontId="0" fillId="0" borderId="0" xfId="0" applyNumberFormat="1"/>
    <xf numFmtId="14" fontId="3" fillId="0" borderId="1" xfId="0" applyNumberFormat="1" applyFont="1" applyBorder="1"/>
    <xf numFmtId="164" fontId="3" fillId="0" borderId="1" xfId="1" applyFont="1" applyBorder="1"/>
    <xf numFmtId="164" fontId="3" fillId="0" borderId="1" xfId="0" applyNumberFormat="1" applyFont="1" applyBorder="1"/>
    <xf numFmtId="0" fontId="3" fillId="2" borderId="1" xfId="0" applyFont="1" applyFill="1" applyBorder="1"/>
    <xf numFmtId="0" fontId="3" fillId="0" borderId="1" xfId="0" applyFont="1" applyBorder="1" applyAlignment="1">
      <alignment wrapText="1"/>
    </xf>
    <xf numFmtId="0" fontId="11" fillId="0" borderId="1" xfId="0" applyFont="1" applyBorder="1"/>
    <xf numFmtId="4" fontId="11" fillId="0" borderId="1" xfId="0" applyNumberFormat="1" applyFont="1" applyBorder="1"/>
    <xf numFmtId="0" fontId="12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2" fillId="0" borderId="2" xfId="0" applyFont="1" applyBorder="1" applyAlignment="1">
      <alignment horizontal="center" vertical="center" wrapText="1"/>
    </xf>
    <xf numFmtId="164" fontId="0" fillId="0" borderId="0" xfId="1" applyFont="1"/>
    <xf numFmtId="0" fontId="12" fillId="0" borderId="1" xfId="0" applyFont="1" applyBorder="1" applyAlignment="1">
      <alignment horizontal="left" wrapText="1"/>
    </xf>
    <xf numFmtId="0" fontId="0" fillId="0" borderId="1" xfId="0" applyBorder="1"/>
    <xf numFmtId="4" fontId="10" fillId="0" borderId="1" xfId="0" applyNumberFormat="1" applyFont="1" applyBorder="1"/>
    <xf numFmtId="0" fontId="16" fillId="0" borderId="0" xfId="0" applyFont="1"/>
    <xf numFmtId="164" fontId="10" fillId="0" borderId="1" xfId="0" applyNumberFormat="1" applyFont="1" applyBorder="1"/>
    <xf numFmtId="4" fontId="17" fillId="0" borderId="1" xfId="0" applyNumberFormat="1" applyFont="1" applyBorder="1"/>
    <xf numFmtId="0" fontId="7" fillId="0" borderId="8" xfId="0" applyFont="1" applyBorder="1" applyAlignment="1">
      <alignment horizontal="center" wrapText="1"/>
    </xf>
    <xf numFmtId="164" fontId="10" fillId="0" borderId="11" xfId="0" applyNumberFormat="1" applyFont="1" applyBorder="1"/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10" xfId="0" applyBorder="1"/>
    <xf numFmtId="164" fontId="3" fillId="0" borderId="1" xfId="1" applyFont="1" applyFill="1" applyBorder="1"/>
    <xf numFmtId="44" fontId="0" fillId="0" borderId="0" xfId="0" applyNumberFormat="1"/>
    <xf numFmtId="44" fontId="13" fillId="0" borderId="0" xfId="0" applyNumberFormat="1" applyFont="1" applyAlignment="1">
      <alignment horizontal="center"/>
    </xf>
    <xf numFmtId="164" fontId="13" fillId="0" borderId="0" xfId="1" applyFont="1" applyAlignment="1">
      <alignment horizontal="center"/>
    </xf>
    <xf numFmtId="164" fontId="21" fillId="0" borderId="0" xfId="1" applyFont="1" applyAlignment="1">
      <alignment horizontal="center"/>
    </xf>
    <xf numFmtId="44" fontId="18" fillId="0" borderId="0" xfId="0" applyNumberFormat="1" applyFont="1"/>
    <xf numFmtId="0" fontId="12" fillId="0" borderId="1" xfId="0" applyFont="1" applyBorder="1" applyAlignment="1">
      <alignment horizontal="center" wrapText="1"/>
    </xf>
    <xf numFmtId="44" fontId="14" fillId="0" borderId="0" xfId="0" applyNumberFormat="1" applyFont="1"/>
    <xf numFmtId="164" fontId="22" fillId="0" borderId="0" xfId="0" applyNumberFormat="1" applyFont="1"/>
    <xf numFmtId="0" fontId="14" fillId="0" borderId="0" xfId="0" applyFont="1"/>
    <xf numFmtId="164" fontId="14" fillId="0" borderId="0" xfId="1" applyFont="1"/>
    <xf numFmtId="0" fontId="23" fillId="0" borderId="2" xfId="0" applyFont="1" applyBorder="1" applyAlignment="1">
      <alignment horizontal="left" wrapText="1"/>
    </xf>
    <xf numFmtId="0" fontId="23" fillId="0" borderId="1" xfId="0" applyFont="1" applyBorder="1" applyAlignment="1">
      <alignment horizontal="left"/>
    </xf>
    <xf numFmtId="0" fontId="23" fillId="0" borderId="4" xfId="0" applyFont="1" applyBorder="1" applyAlignment="1">
      <alignment horizontal="left"/>
    </xf>
    <xf numFmtId="0" fontId="23" fillId="0" borderId="3" xfId="0" applyFont="1" applyBorder="1" applyAlignment="1">
      <alignment horizontal="left"/>
    </xf>
    <xf numFmtId="164" fontId="24" fillId="0" borderId="2" xfId="1" applyFont="1" applyFill="1" applyBorder="1" applyAlignment="1">
      <alignment horizontal="right"/>
    </xf>
    <xf numFmtId="0" fontId="25" fillId="0" borderId="1" xfId="0" applyFont="1" applyBorder="1"/>
    <xf numFmtId="0" fontId="23" fillId="0" borderId="4" xfId="0" applyFont="1" applyBorder="1" applyAlignment="1">
      <alignment horizontal="left" wrapText="1"/>
    </xf>
    <xf numFmtId="0" fontId="23" fillId="0" borderId="3" xfId="0" applyFont="1" applyBorder="1" applyAlignment="1">
      <alignment horizontal="left" wrapText="1"/>
    </xf>
    <xf numFmtId="0" fontId="23" fillId="0" borderId="2" xfId="0" applyFont="1" applyBorder="1" applyAlignment="1">
      <alignment horizontal="left"/>
    </xf>
    <xf numFmtId="164" fontId="24" fillId="0" borderId="2" xfId="1" applyFont="1" applyFill="1" applyBorder="1"/>
    <xf numFmtId="0" fontId="23" fillId="3" borderId="2" xfId="0" applyFont="1" applyFill="1" applyBorder="1" applyAlignment="1">
      <alignment horizontal="left"/>
    </xf>
    <xf numFmtId="0" fontId="23" fillId="3" borderId="1" xfId="0" applyFont="1" applyFill="1" applyBorder="1" applyAlignment="1">
      <alignment horizontal="left"/>
    </xf>
    <xf numFmtId="0" fontId="23" fillId="3" borderId="4" xfId="0" applyFont="1" applyFill="1" applyBorder="1" applyAlignment="1">
      <alignment horizontal="left"/>
    </xf>
    <xf numFmtId="0" fontId="23" fillId="3" borderId="3" xfId="0" applyFont="1" applyFill="1" applyBorder="1" applyAlignment="1">
      <alignment horizontal="left"/>
    </xf>
    <xf numFmtId="164" fontId="26" fillId="3" borderId="2" xfId="1" applyFont="1" applyFill="1" applyBorder="1"/>
    <xf numFmtId="0" fontId="25" fillId="3" borderId="1" xfId="0" applyFont="1" applyFill="1" applyBorder="1"/>
    <xf numFmtId="0" fontId="23" fillId="4" borderId="2" xfId="0" applyFont="1" applyFill="1" applyBorder="1" applyAlignment="1">
      <alignment horizontal="left"/>
    </xf>
    <xf numFmtId="0" fontId="23" fillId="4" borderId="1" xfId="0" applyFont="1" applyFill="1" applyBorder="1" applyAlignment="1">
      <alignment horizontal="left"/>
    </xf>
    <xf numFmtId="0" fontId="23" fillId="4" borderId="4" xfId="0" applyFont="1" applyFill="1" applyBorder="1" applyAlignment="1">
      <alignment horizontal="left"/>
    </xf>
    <xf numFmtId="0" fontId="23" fillId="4" borderId="3" xfId="0" applyFont="1" applyFill="1" applyBorder="1" applyAlignment="1">
      <alignment horizontal="left"/>
    </xf>
    <xf numFmtId="164" fontId="26" fillId="4" borderId="2" xfId="1" applyFont="1" applyFill="1" applyBorder="1"/>
    <xf numFmtId="0" fontId="25" fillId="4" borderId="1" xfId="0" applyFont="1" applyFill="1" applyBorder="1"/>
    <xf numFmtId="1" fontId="23" fillId="0" borderId="1" xfId="0" applyNumberFormat="1" applyFont="1" applyBorder="1" applyAlignment="1">
      <alignment horizontal="left"/>
    </xf>
    <xf numFmtId="0" fontId="23" fillId="0" borderId="1" xfId="0" applyFont="1" applyBorder="1" applyAlignment="1">
      <alignment horizontal="left" wrapText="1"/>
    </xf>
    <xf numFmtId="0" fontId="25" fillId="0" borderId="1" xfId="0" applyFont="1" applyBorder="1" applyAlignment="1">
      <alignment wrapText="1"/>
    </xf>
    <xf numFmtId="164" fontId="23" fillId="0" borderId="2" xfId="1" applyFont="1" applyFill="1" applyBorder="1"/>
    <xf numFmtId="164" fontId="26" fillId="0" borderId="2" xfId="1" applyFont="1" applyFill="1" applyBorder="1" applyAlignment="1">
      <alignment horizontal="right"/>
    </xf>
    <xf numFmtId="164" fontId="26" fillId="3" borderId="2" xfId="1" applyFont="1" applyFill="1" applyBorder="1" applyAlignment="1">
      <alignment horizontal="right"/>
    </xf>
    <xf numFmtId="0" fontId="23" fillId="0" borderId="1" xfId="0" applyFont="1" applyBorder="1" applyAlignment="1">
      <alignment wrapText="1"/>
    </xf>
    <xf numFmtId="164" fontId="24" fillId="0" borderId="2" xfId="1" applyFont="1" applyFill="1" applyBorder="1" applyAlignment="1">
      <alignment wrapText="1"/>
    </xf>
    <xf numFmtId="0" fontId="23" fillId="2" borderId="2" xfId="0" applyFont="1" applyFill="1" applyBorder="1" applyAlignment="1">
      <alignment horizontal="left"/>
    </xf>
    <xf numFmtId="0" fontId="23" fillId="2" borderId="1" xfId="0" applyFont="1" applyFill="1" applyBorder="1" applyAlignment="1">
      <alignment horizontal="left"/>
    </xf>
    <xf numFmtId="0" fontId="23" fillId="2" borderId="4" xfId="0" applyFont="1" applyFill="1" applyBorder="1" applyAlignment="1">
      <alignment horizontal="left"/>
    </xf>
    <xf numFmtId="0" fontId="23" fillId="2" borderId="3" xfId="0" applyFont="1" applyFill="1" applyBorder="1" applyAlignment="1">
      <alignment horizontal="left"/>
    </xf>
    <xf numFmtId="164" fontId="27" fillId="2" borderId="2" xfId="1" applyFont="1" applyFill="1" applyBorder="1"/>
    <xf numFmtId="0" fontId="25" fillId="2" borderId="1" xfId="0" applyFont="1" applyFill="1" applyBorder="1"/>
    <xf numFmtId="164" fontId="23" fillId="0" borderId="1" xfId="1" applyFont="1" applyFill="1" applyBorder="1"/>
    <xf numFmtId="164" fontId="27" fillId="2" borderId="1" xfId="1" applyFont="1" applyFill="1" applyBorder="1"/>
    <xf numFmtId="0" fontId="23" fillId="2" borderId="4" xfId="0" applyFont="1" applyFill="1" applyBorder="1" applyAlignment="1">
      <alignment horizontal="left" wrapText="1"/>
    </xf>
    <xf numFmtId="0" fontId="25" fillId="2" borderId="1" xfId="0" applyFont="1" applyFill="1" applyBorder="1" applyAlignment="1">
      <alignment wrapText="1"/>
    </xf>
    <xf numFmtId="164" fontId="26" fillId="2" borderId="2" xfId="1" applyFont="1" applyFill="1" applyBorder="1"/>
    <xf numFmtId="0" fontId="0" fillId="2" borderId="1" xfId="0" applyFill="1" applyBorder="1"/>
    <xf numFmtId="0" fontId="23" fillId="3" borderId="1" xfId="0" applyFont="1" applyFill="1" applyBorder="1"/>
    <xf numFmtId="0" fontId="16" fillId="2" borderId="1" xfId="0" applyFont="1" applyFill="1" applyBorder="1"/>
    <xf numFmtId="0" fontId="13" fillId="3" borderId="1" xfId="0" applyFont="1" applyFill="1" applyBorder="1" applyAlignment="1">
      <alignment horizontal="center"/>
    </xf>
    <xf numFmtId="0" fontId="13" fillId="3" borderId="1" xfId="0" applyFont="1" applyFill="1" applyBorder="1"/>
    <xf numFmtId="0" fontId="0" fillId="3" borderId="1" xfId="0" applyFill="1" applyBorder="1"/>
    <xf numFmtId="164" fontId="10" fillId="0" borderId="1" xfId="1" applyFont="1" applyBorder="1"/>
    <xf numFmtId="164" fontId="24" fillId="0" borderId="1" xfId="1" applyFont="1" applyFill="1" applyBorder="1"/>
    <xf numFmtId="14" fontId="10" fillId="0" borderId="1" xfId="0" applyNumberFormat="1" applyFont="1" applyBorder="1"/>
    <xf numFmtId="164" fontId="10" fillId="0" borderId="1" xfId="1" applyFont="1" applyFill="1" applyBorder="1" applyAlignment="1">
      <alignment horizontal="center"/>
    </xf>
    <xf numFmtId="0" fontId="16" fillId="0" borderId="1" xfId="0" applyFont="1" applyBorder="1" applyAlignment="1">
      <alignment horizontal="left" wrapText="1"/>
    </xf>
    <xf numFmtId="164" fontId="10" fillId="0" borderId="1" xfId="1" applyFont="1" applyFill="1" applyBorder="1"/>
    <xf numFmtId="0" fontId="0" fillId="0" borderId="0" xfId="0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15" fillId="0" borderId="0" xfId="0" applyFont="1" applyAlignment="1">
      <alignment horizontal="left" wrapText="1"/>
    </xf>
    <xf numFmtId="0" fontId="10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1" applyFont="1" applyFill="1" applyBorder="1" applyAlignment="1">
      <alignment horizontal="center"/>
    </xf>
    <xf numFmtId="164" fontId="3" fillId="0" borderId="1" xfId="1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00FFFF"/>
      <color rgb="FFFF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83D0C-8A93-46FE-B2B0-17E6FE313054}">
  <dimension ref="A1:H131"/>
  <sheetViews>
    <sheetView tabSelected="1" zoomScaleNormal="100" workbookViewId="0">
      <selection activeCell="G95" sqref="G1:N1048576"/>
    </sheetView>
  </sheetViews>
  <sheetFormatPr defaultRowHeight="15" x14ac:dyDescent="0.25"/>
  <cols>
    <col min="1" max="1" width="25.5703125" customWidth="1"/>
    <col min="2" max="2" width="12.85546875" customWidth="1"/>
    <col min="3" max="3" width="13.7109375" customWidth="1"/>
    <col min="4" max="4" width="13" customWidth="1"/>
    <col min="5" max="5" width="12.42578125" customWidth="1"/>
    <col min="6" max="6" width="14.5703125" customWidth="1"/>
    <col min="8" max="8" width="13.5703125" bestFit="1" customWidth="1"/>
  </cols>
  <sheetData>
    <row r="1" spans="1:6" x14ac:dyDescent="0.25">
      <c r="A1" s="110" t="s">
        <v>91</v>
      </c>
      <c r="B1" s="110"/>
      <c r="C1" s="110"/>
      <c r="D1" s="110"/>
      <c r="E1" s="110"/>
      <c r="F1" s="110"/>
    </row>
    <row r="2" spans="1:6" ht="6" customHeight="1" x14ac:dyDescent="0.25">
      <c r="A2" s="35"/>
      <c r="B2" s="35"/>
      <c r="C2" s="35"/>
      <c r="D2" s="35"/>
      <c r="E2" s="35"/>
      <c r="F2" s="35"/>
    </row>
    <row r="3" spans="1:6" ht="16.5" customHeight="1" x14ac:dyDescent="0.25">
      <c r="A3" s="110" t="s">
        <v>92</v>
      </c>
      <c r="B3" s="110"/>
      <c r="C3" s="110"/>
      <c r="D3" s="110"/>
      <c r="E3" s="110"/>
      <c r="F3" s="110"/>
    </row>
    <row r="4" spans="1:6" x14ac:dyDescent="0.25">
      <c r="A4" s="110" t="s">
        <v>0</v>
      </c>
      <c r="B4" s="110"/>
      <c r="C4" s="110"/>
      <c r="D4" s="110"/>
      <c r="E4" s="110"/>
      <c r="F4" s="110"/>
    </row>
    <row r="5" spans="1:6" ht="5.25" customHeight="1" x14ac:dyDescent="0.25">
      <c r="A5" s="35"/>
      <c r="B5" s="35"/>
      <c r="C5" s="35"/>
      <c r="D5" s="35"/>
      <c r="E5" s="35"/>
      <c r="F5" s="35"/>
    </row>
    <row r="6" spans="1:6" x14ac:dyDescent="0.25">
      <c r="A6" s="110" t="s">
        <v>54</v>
      </c>
      <c r="B6" s="110"/>
      <c r="C6" s="110"/>
      <c r="D6" s="110"/>
      <c r="E6" s="110"/>
      <c r="F6" s="110"/>
    </row>
    <row r="7" spans="1:6" ht="6" customHeight="1" x14ac:dyDescent="0.25">
      <c r="A7" s="1"/>
      <c r="B7" s="1"/>
      <c r="C7" s="1"/>
      <c r="D7" s="1"/>
      <c r="E7" s="1"/>
      <c r="F7" s="1"/>
    </row>
    <row r="8" spans="1:6" x14ac:dyDescent="0.25">
      <c r="A8" s="9" t="s">
        <v>55</v>
      </c>
      <c r="B8" s="130" t="s">
        <v>65</v>
      </c>
      <c r="C8" s="130"/>
      <c r="D8" s="130"/>
      <c r="E8" s="130"/>
      <c r="F8" s="130"/>
    </row>
    <row r="9" spans="1:6" x14ac:dyDescent="0.25">
      <c r="A9" s="9" t="s">
        <v>56</v>
      </c>
      <c r="B9" s="1" t="s">
        <v>64</v>
      </c>
      <c r="C9" s="1"/>
      <c r="D9" s="1"/>
      <c r="E9" s="1"/>
      <c r="F9" s="1"/>
    </row>
    <row r="10" spans="1:6" x14ac:dyDescent="0.25">
      <c r="A10" s="9" t="s">
        <v>57</v>
      </c>
      <c r="B10" s="1" t="s">
        <v>185</v>
      </c>
      <c r="C10" s="1"/>
      <c r="D10" s="1"/>
      <c r="E10" s="1"/>
      <c r="F10" s="1"/>
    </row>
    <row r="11" spans="1:6" x14ac:dyDescent="0.25">
      <c r="A11" s="9" t="s">
        <v>1</v>
      </c>
      <c r="B11" s="1" t="s">
        <v>63</v>
      </c>
      <c r="C11" s="1"/>
      <c r="D11" s="1"/>
      <c r="E11" s="1"/>
      <c r="F11" s="1"/>
    </row>
    <row r="12" spans="1:6" x14ac:dyDescent="0.25">
      <c r="A12" s="9" t="s">
        <v>2</v>
      </c>
      <c r="B12" s="1" t="s">
        <v>62</v>
      </c>
      <c r="C12" s="1"/>
      <c r="D12" s="1"/>
      <c r="E12" s="1"/>
      <c r="F12" s="1"/>
    </row>
    <row r="13" spans="1:6" ht="24.75" customHeight="1" x14ac:dyDescent="0.25">
      <c r="A13" s="11" t="s">
        <v>58</v>
      </c>
      <c r="B13" s="1" t="s">
        <v>131</v>
      </c>
      <c r="C13" s="1"/>
      <c r="D13" s="1"/>
      <c r="E13" s="1"/>
      <c r="F13" s="1"/>
    </row>
    <row r="14" spans="1:6" x14ac:dyDescent="0.25">
      <c r="A14" s="9" t="s">
        <v>3</v>
      </c>
      <c r="B14" s="1" t="s">
        <v>132</v>
      </c>
      <c r="C14" s="1"/>
      <c r="D14" s="1"/>
      <c r="E14" s="1"/>
      <c r="F14" s="1"/>
    </row>
    <row r="15" spans="1:6" ht="24.75" customHeight="1" x14ac:dyDescent="0.25">
      <c r="A15" s="11" t="s">
        <v>61</v>
      </c>
      <c r="B15" s="129" t="s">
        <v>184</v>
      </c>
      <c r="C15" s="129"/>
      <c r="D15" s="129"/>
      <c r="E15" s="129"/>
      <c r="F15" s="129"/>
    </row>
    <row r="16" spans="1:6" x14ac:dyDescent="0.25">
      <c r="A16" s="9" t="s">
        <v>4</v>
      </c>
      <c r="B16" s="37">
        <v>2026</v>
      </c>
      <c r="C16" s="1"/>
      <c r="D16" s="1"/>
      <c r="E16" s="1"/>
      <c r="F16" s="1"/>
    </row>
    <row r="17" spans="1:6" x14ac:dyDescent="0.25">
      <c r="A17" s="9" t="s">
        <v>59</v>
      </c>
      <c r="B17" s="1" t="s">
        <v>60</v>
      </c>
      <c r="C17" s="1"/>
      <c r="D17" s="1"/>
      <c r="E17" s="1"/>
      <c r="F17" s="1"/>
    </row>
    <row r="18" spans="1:6" ht="1.5" customHeight="1" x14ac:dyDescent="0.25">
      <c r="A18" s="9"/>
      <c r="B18" s="1"/>
      <c r="C18" s="1"/>
      <c r="D18" s="1"/>
      <c r="E18" s="1"/>
      <c r="F18" s="1"/>
    </row>
    <row r="19" spans="1:6" x14ac:dyDescent="0.25">
      <c r="A19" s="36" t="s">
        <v>5</v>
      </c>
      <c r="B19" s="36" t="s">
        <v>6</v>
      </c>
      <c r="C19" s="128" t="s">
        <v>7</v>
      </c>
      <c r="D19" s="128"/>
      <c r="E19" s="128" t="s">
        <v>8</v>
      </c>
      <c r="F19" s="128"/>
    </row>
    <row r="20" spans="1:6" x14ac:dyDescent="0.25">
      <c r="A20" s="12" t="s">
        <v>182</v>
      </c>
      <c r="B20" s="15">
        <v>45716</v>
      </c>
      <c r="C20" s="121" t="s">
        <v>183</v>
      </c>
      <c r="D20" s="121"/>
      <c r="E20" s="123">
        <v>35493985.200000003</v>
      </c>
      <c r="F20" s="123"/>
    </row>
    <row r="21" spans="1:6" x14ac:dyDescent="0.25">
      <c r="A21" s="2" t="s">
        <v>192</v>
      </c>
      <c r="B21" s="15">
        <v>45764</v>
      </c>
      <c r="C21" s="120" t="s">
        <v>193</v>
      </c>
      <c r="D21" s="121"/>
      <c r="E21" s="122">
        <v>1617693.76</v>
      </c>
      <c r="F21" s="122"/>
    </row>
    <row r="22" spans="1:6" x14ac:dyDescent="0.25">
      <c r="A22" s="2" t="s">
        <v>218</v>
      </c>
      <c r="B22" s="15">
        <v>45882</v>
      </c>
      <c r="C22" s="120"/>
      <c r="D22" s="121"/>
      <c r="E22" s="122">
        <v>1000000</v>
      </c>
      <c r="F22" s="122"/>
    </row>
    <row r="23" spans="1:6" x14ac:dyDescent="0.25">
      <c r="A23" s="2"/>
      <c r="B23" s="15"/>
      <c r="C23" s="120"/>
      <c r="D23" s="121"/>
      <c r="E23" s="123"/>
      <c r="F23" s="123"/>
    </row>
    <row r="24" spans="1:6" ht="18" customHeight="1" x14ac:dyDescent="0.25">
      <c r="A24" s="126" t="s">
        <v>86</v>
      </c>
      <c r="B24" s="127"/>
      <c r="C24" s="127"/>
      <c r="D24" s="127"/>
      <c r="E24" s="127"/>
      <c r="F24" s="127"/>
    </row>
    <row r="25" spans="1:6" ht="34.5" customHeight="1" x14ac:dyDescent="0.25">
      <c r="A25" s="33" t="s">
        <v>9</v>
      </c>
      <c r="B25" s="33" t="s">
        <v>10</v>
      </c>
      <c r="C25" s="33" t="s">
        <v>11</v>
      </c>
      <c r="D25" s="124" t="s">
        <v>12</v>
      </c>
      <c r="E25" s="125"/>
      <c r="F25" s="33" t="s">
        <v>13</v>
      </c>
    </row>
    <row r="26" spans="1:6" ht="24" customHeight="1" x14ac:dyDescent="0.25">
      <c r="A26" s="99">
        <v>46066</v>
      </c>
      <c r="B26" s="29">
        <v>133080.98000000001</v>
      </c>
      <c r="C26" s="99">
        <v>46066</v>
      </c>
      <c r="D26" s="116" t="s">
        <v>290</v>
      </c>
      <c r="E26" s="116"/>
      <c r="F26" s="100">
        <v>133080.98000000001</v>
      </c>
    </row>
    <row r="27" spans="1:6" ht="28.5" customHeight="1" x14ac:dyDescent="0.25">
      <c r="A27" s="99">
        <v>46066</v>
      </c>
      <c r="B27" s="29">
        <v>8000</v>
      </c>
      <c r="C27" s="99">
        <v>46066</v>
      </c>
      <c r="D27" s="116" t="s">
        <v>291</v>
      </c>
      <c r="E27" s="116"/>
      <c r="F27" s="100">
        <v>8000</v>
      </c>
    </row>
    <row r="28" spans="1:6" ht="28.5" customHeight="1" x14ac:dyDescent="0.25">
      <c r="A28" s="99"/>
      <c r="B28" s="29"/>
      <c r="C28" s="99"/>
      <c r="D28" s="116"/>
      <c r="E28" s="116"/>
      <c r="F28" s="100"/>
    </row>
    <row r="29" spans="1:6" x14ac:dyDescent="0.25">
      <c r="A29" s="117" t="s">
        <v>111</v>
      </c>
      <c r="B29" s="117"/>
      <c r="C29" s="117"/>
      <c r="D29" s="117"/>
      <c r="E29" s="117"/>
      <c r="F29" s="34">
        <v>761933.27</v>
      </c>
    </row>
    <row r="30" spans="1:6" x14ac:dyDescent="0.25">
      <c r="A30" s="118" t="s">
        <v>14</v>
      </c>
      <c r="B30" s="118"/>
      <c r="C30" s="118"/>
      <c r="D30" s="118"/>
      <c r="E30" s="118"/>
      <c r="F30" s="31">
        <f>F26+F28+F27</f>
        <v>141080.98000000001</v>
      </c>
    </row>
    <row r="31" spans="1:6" x14ac:dyDescent="0.25">
      <c r="A31" s="118" t="s">
        <v>17</v>
      </c>
      <c r="B31" s="118"/>
      <c r="C31" s="118"/>
      <c r="D31" s="118"/>
      <c r="E31" s="118"/>
      <c r="F31" s="102">
        <f>0.01+208.36+2860.74</f>
        <v>3069.1099999999997</v>
      </c>
    </row>
    <row r="32" spans="1:6" x14ac:dyDescent="0.25">
      <c r="A32" s="118" t="s">
        <v>66</v>
      </c>
      <c r="B32" s="118"/>
      <c r="C32" s="118"/>
      <c r="D32" s="118"/>
      <c r="E32" s="118"/>
      <c r="F32" s="97">
        <v>0</v>
      </c>
    </row>
    <row r="33" spans="1:6" x14ac:dyDescent="0.25">
      <c r="A33" s="118" t="s">
        <v>15</v>
      </c>
      <c r="B33" s="118"/>
      <c r="C33" s="118"/>
      <c r="D33" s="118"/>
      <c r="E33" s="118"/>
      <c r="F33" s="17">
        <f>F29+F30+F31+F32</f>
        <v>906083.36</v>
      </c>
    </row>
    <row r="34" spans="1:6" ht="5.25" customHeight="1" x14ac:dyDescent="0.25">
      <c r="A34" s="119"/>
      <c r="B34" s="119"/>
      <c r="C34" s="119"/>
      <c r="D34" s="119"/>
      <c r="E34" s="119"/>
      <c r="F34" s="18"/>
    </row>
    <row r="35" spans="1:6" x14ac:dyDescent="0.25">
      <c r="A35" s="118" t="s">
        <v>93</v>
      </c>
      <c r="B35" s="118"/>
      <c r="C35" s="118"/>
      <c r="D35" s="118"/>
      <c r="E35" s="118"/>
      <c r="F35" s="17">
        <v>0</v>
      </c>
    </row>
    <row r="36" spans="1:6" x14ac:dyDescent="0.25">
      <c r="A36" s="118" t="s">
        <v>16</v>
      </c>
      <c r="B36" s="118"/>
      <c r="C36" s="118"/>
      <c r="D36" s="118"/>
      <c r="E36" s="118"/>
      <c r="F36" s="17">
        <f>F33+F35</f>
        <v>906083.36</v>
      </c>
    </row>
    <row r="37" spans="1:6" ht="10.5" customHeight="1" x14ac:dyDescent="0.25">
      <c r="A37" s="4" t="s">
        <v>18</v>
      </c>
      <c r="B37" s="3"/>
      <c r="C37" s="3"/>
    </row>
    <row r="38" spans="1:6" ht="12" customHeight="1" x14ac:dyDescent="0.25">
      <c r="A38" s="4" t="s">
        <v>19</v>
      </c>
      <c r="B38" s="3"/>
      <c r="C38" s="3"/>
    </row>
    <row r="39" spans="1:6" ht="10.5" customHeight="1" x14ac:dyDescent="0.25">
      <c r="A39" s="4" t="s">
        <v>94</v>
      </c>
      <c r="B39" s="3"/>
      <c r="C39" s="3"/>
      <c r="F39" s="13"/>
    </row>
    <row r="40" spans="1:6" ht="10.5" customHeight="1" x14ac:dyDescent="0.25">
      <c r="A40" s="4"/>
      <c r="B40" s="3"/>
      <c r="C40" s="3"/>
      <c r="F40" s="13"/>
    </row>
    <row r="41" spans="1:6" ht="10.5" customHeight="1" x14ac:dyDescent="0.25">
      <c r="A41" s="4"/>
      <c r="B41" s="3"/>
      <c r="C41" s="3"/>
      <c r="F41" s="13"/>
    </row>
    <row r="42" spans="1:6" ht="10.5" customHeight="1" x14ac:dyDescent="0.25">
      <c r="A42" s="4"/>
      <c r="B42" s="3"/>
      <c r="C42" s="3"/>
      <c r="F42" s="13"/>
    </row>
    <row r="43" spans="1:6" ht="10.5" customHeight="1" x14ac:dyDescent="0.25">
      <c r="A43" s="4"/>
      <c r="B43" s="3"/>
      <c r="C43" s="3"/>
      <c r="F43" s="13"/>
    </row>
    <row r="44" spans="1:6" ht="10.5" customHeight="1" x14ac:dyDescent="0.25">
      <c r="A44" s="4"/>
      <c r="B44" s="3"/>
      <c r="C44" s="3"/>
      <c r="F44" s="13"/>
    </row>
    <row r="45" spans="1:6" ht="10.5" customHeight="1" x14ac:dyDescent="0.25">
      <c r="A45" s="4"/>
      <c r="B45" s="3"/>
      <c r="C45" s="3"/>
      <c r="F45" s="13"/>
    </row>
    <row r="46" spans="1:6" ht="10.5" customHeight="1" x14ac:dyDescent="0.25">
      <c r="A46" s="4"/>
      <c r="B46" s="3"/>
      <c r="C46" s="3"/>
      <c r="F46" s="13"/>
    </row>
    <row r="47" spans="1:6" ht="10.5" customHeight="1" x14ac:dyDescent="0.25">
      <c r="A47" s="4"/>
      <c r="B47" s="3"/>
      <c r="C47" s="3"/>
      <c r="F47" s="13"/>
    </row>
    <row r="48" spans="1:6" ht="10.5" customHeight="1" x14ac:dyDescent="0.25">
      <c r="A48" s="4"/>
      <c r="B48" s="3"/>
      <c r="C48" s="3"/>
      <c r="F48" s="13"/>
    </row>
    <row r="49" spans="1:6" ht="10.5" customHeight="1" x14ac:dyDescent="0.25">
      <c r="A49" s="4"/>
      <c r="B49" s="3"/>
      <c r="C49" s="3"/>
      <c r="F49" s="13"/>
    </row>
    <row r="50" spans="1:6" ht="10.5" customHeight="1" x14ac:dyDescent="0.25">
      <c r="A50" s="4"/>
      <c r="B50" s="3"/>
      <c r="C50" s="3"/>
      <c r="F50" s="13"/>
    </row>
    <row r="51" spans="1:6" ht="10.5" customHeight="1" x14ac:dyDescent="0.25">
      <c r="A51" s="4"/>
      <c r="B51" s="3"/>
      <c r="C51" s="3"/>
      <c r="F51" s="13"/>
    </row>
    <row r="52" spans="1:6" ht="10.5" customHeight="1" x14ac:dyDescent="0.25">
      <c r="A52" s="4"/>
      <c r="B52" s="3"/>
      <c r="C52" s="3"/>
      <c r="F52" s="13"/>
    </row>
    <row r="53" spans="1:6" ht="10.5" customHeight="1" x14ac:dyDescent="0.25">
      <c r="A53" s="4"/>
      <c r="B53" s="3"/>
      <c r="C53" s="3"/>
      <c r="F53" s="13"/>
    </row>
    <row r="54" spans="1:6" ht="10.5" customHeight="1" x14ac:dyDescent="0.25">
      <c r="A54" s="4"/>
      <c r="B54" s="3"/>
      <c r="C54" s="3"/>
      <c r="F54" s="13"/>
    </row>
    <row r="55" spans="1:6" x14ac:dyDescent="0.25">
      <c r="A55" s="110" t="s">
        <v>91</v>
      </c>
      <c r="B55" s="110"/>
      <c r="C55" s="110"/>
      <c r="D55" s="110"/>
      <c r="E55" s="110"/>
      <c r="F55" s="110"/>
    </row>
    <row r="56" spans="1:6" ht="8.25" customHeight="1" x14ac:dyDescent="0.25">
      <c r="A56" s="35"/>
      <c r="B56" s="35"/>
      <c r="C56" s="35"/>
      <c r="D56" s="35"/>
      <c r="E56" s="35"/>
      <c r="F56" s="35"/>
    </row>
    <row r="57" spans="1:6" x14ac:dyDescent="0.25">
      <c r="A57" s="110" t="s">
        <v>92</v>
      </c>
      <c r="B57" s="110"/>
      <c r="C57" s="110"/>
      <c r="D57" s="110"/>
      <c r="E57" s="110"/>
      <c r="F57" s="110"/>
    </row>
    <row r="58" spans="1:6" x14ac:dyDescent="0.25">
      <c r="A58" s="110" t="s">
        <v>0</v>
      </c>
      <c r="B58" s="110"/>
      <c r="C58" s="110"/>
      <c r="D58" s="110"/>
      <c r="E58" s="110"/>
      <c r="F58" s="110"/>
    </row>
    <row r="59" spans="1:6" ht="9" customHeight="1" x14ac:dyDescent="0.25">
      <c r="A59" s="35"/>
      <c r="B59" s="35"/>
      <c r="C59" s="35"/>
      <c r="D59" s="35"/>
      <c r="E59" s="35"/>
      <c r="F59" s="35"/>
    </row>
    <row r="60" spans="1:6" x14ac:dyDescent="0.25">
      <c r="A60" s="110" t="s">
        <v>54</v>
      </c>
      <c r="B60" s="110"/>
      <c r="C60" s="110"/>
      <c r="D60" s="110"/>
      <c r="E60" s="110"/>
      <c r="F60" s="110"/>
    </row>
    <row r="61" spans="1:6" ht="8.25" customHeight="1" x14ac:dyDescent="0.25">
      <c r="A61" s="35"/>
      <c r="B61" s="35"/>
      <c r="C61" s="35"/>
      <c r="D61" s="35"/>
      <c r="E61" s="35"/>
      <c r="F61" s="35"/>
    </row>
    <row r="62" spans="1:6" ht="38.25" customHeight="1" x14ac:dyDescent="0.25">
      <c r="A62" s="111" t="s">
        <v>292</v>
      </c>
      <c r="B62" s="111"/>
      <c r="C62" s="111"/>
      <c r="D62" s="111"/>
      <c r="E62" s="111"/>
      <c r="F62" s="111"/>
    </row>
    <row r="63" spans="1:6" x14ac:dyDescent="0.25">
      <c r="A63" s="5"/>
      <c r="B63" s="5"/>
      <c r="C63" s="5"/>
      <c r="D63" s="5"/>
      <c r="E63" s="5"/>
      <c r="F63" s="5"/>
    </row>
    <row r="64" spans="1:6" ht="21.75" customHeight="1" x14ac:dyDescent="0.25">
      <c r="A64" s="112" t="s">
        <v>88</v>
      </c>
      <c r="B64" s="112"/>
      <c r="C64" s="112"/>
      <c r="D64" s="112"/>
      <c r="E64" s="112"/>
      <c r="F64" s="112"/>
    </row>
    <row r="65" spans="1:6" x14ac:dyDescent="0.25">
      <c r="A65" s="113" t="s">
        <v>20</v>
      </c>
      <c r="B65" s="113"/>
      <c r="C65" s="113"/>
      <c r="D65" s="113"/>
      <c r="E65" s="113"/>
      <c r="F65" s="113"/>
    </row>
    <row r="66" spans="1:6" ht="68.25" x14ac:dyDescent="0.25">
      <c r="A66" s="6" t="s">
        <v>21</v>
      </c>
      <c r="B66" s="6" t="s">
        <v>22</v>
      </c>
      <c r="C66" s="6" t="s">
        <v>23</v>
      </c>
      <c r="D66" s="6" t="s">
        <v>24</v>
      </c>
      <c r="E66" s="6" t="s">
        <v>99</v>
      </c>
      <c r="F66" s="6" t="s">
        <v>25</v>
      </c>
    </row>
    <row r="67" spans="1:6" ht="18.75" customHeight="1" x14ac:dyDescent="0.25">
      <c r="A67" s="12" t="s">
        <v>26</v>
      </c>
      <c r="B67" s="29">
        <v>61115.02</v>
      </c>
      <c r="C67" s="29">
        <v>0</v>
      </c>
      <c r="D67" s="29">
        <v>61115.02</v>
      </c>
      <c r="E67" s="29">
        <v>0</v>
      </c>
      <c r="F67" s="29">
        <v>0</v>
      </c>
    </row>
    <row r="68" spans="1:6" ht="18.75" customHeight="1" x14ac:dyDescent="0.25">
      <c r="A68" s="12" t="s">
        <v>27</v>
      </c>
      <c r="B68" s="29">
        <v>0</v>
      </c>
      <c r="C68" s="29">
        <v>0</v>
      </c>
      <c r="D68" s="29">
        <v>0</v>
      </c>
      <c r="E68" s="29">
        <v>0</v>
      </c>
      <c r="F68" s="29">
        <v>0</v>
      </c>
    </row>
    <row r="69" spans="1:6" ht="18.75" customHeight="1" x14ac:dyDescent="0.25">
      <c r="A69" s="12" t="s">
        <v>28</v>
      </c>
      <c r="B69" s="29">
        <v>796.86</v>
      </c>
      <c r="C69" s="29">
        <v>0</v>
      </c>
      <c r="D69" s="29">
        <v>796.86</v>
      </c>
      <c r="E69" s="29">
        <v>0</v>
      </c>
      <c r="F69" s="29">
        <v>0</v>
      </c>
    </row>
    <row r="70" spans="1:6" ht="18.75" customHeight="1" x14ac:dyDescent="0.25">
      <c r="A70" s="12" t="s">
        <v>90</v>
      </c>
      <c r="B70" s="29">
        <v>34500.589999999997</v>
      </c>
      <c r="C70" s="29">
        <v>0</v>
      </c>
      <c r="D70" s="29">
        <v>34500.589999999997</v>
      </c>
      <c r="E70" s="29">
        <v>0</v>
      </c>
      <c r="F70" s="29">
        <v>0</v>
      </c>
    </row>
    <row r="71" spans="1:6" ht="18.75" customHeight="1" x14ac:dyDescent="0.25">
      <c r="A71" s="12" t="s">
        <v>29</v>
      </c>
      <c r="B71" s="29">
        <v>3986</v>
      </c>
      <c r="C71" s="29">
        <v>0</v>
      </c>
      <c r="D71" s="29">
        <v>3986</v>
      </c>
      <c r="E71" s="29">
        <v>0</v>
      </c>
      <c r="F71" s="29">
        <v>0</v>
      </c>
    </row>
    <row r="72" spans="1:6" ht="18.75" customHeight="1" x14ac:dyDescent="0.25">
      <c r="A72" s="19" t="s">
        <v>30</v>
      </c>
      <c r="B72" s="29">
        <v>7858.58</v>
      </c>
      <c r="C72" s="29">
        <v>0</v>
      </c>
      <c r="D72" s="29">
        <v>7858.58</v>
      </c>
      <c r="E72" s="29">
        <v>0</v>
      </c>
      <c r="F72" s="29">
        <v>0</v>
      </c>
    </row>
    <row r="73" spans="1:6" ht="18.75" customHeight="1" x14ac:dyDescent="0.25">
      <c r="A73" s="12" t="s">
        <v>47</v>
      </c>
      <c r="B73" s="29">
        <v>236387</v>
      </c>
      <c r="C73" s="29">
        <v>0</v>
      </c>
      <c r="D73" s="29">
        <v>236387</v>
      </c>
      <c r="E73" s="29">
        <v>0</v>
      </c>
      <c r="F73" s="29">
        <v>0</v>
      </c>
    </row>
    <row r="74" spans="1:6" ht="18.75" customHeight="1" x14ac:dyDescent="0.25">
      <c r="A74" s="19" t="s">
        <v>31</v>
      </c>
      <c r="B74" s="29">
        <v>102432.13</v>
      </c>
      <c r="C74" s="29">
        <v>0</v>
      </c>
      <c r="D74" s="29">
        <v>102432.13</v>
      </c>
      <c r="E74" s="29">
        <v>0</v>
      </c>
      <c r="F74" s="29">
        <v>0</v>
      </c>
    </row>
    <row r="75" spans="1:6" ht="18.75" customHeight="1" x14ac:dyDescent="0.25">
      <c r="A75" s="12" t="s">
        <v>32</v>
      </c>
      <c r="B75" s="29">
        <v>0</v>
      </c>
      <c r="C75" s="29">
        <v>0</v>
      </c>
      <c r="D75" s="29">
        <v>0</v>
      </c>
      <c r="E75" s="29">
        <v>0</v>
      </c>
      <c r="F75" s="29">
        <v>0</v>
      </c>
    </row>
    <row r="76" spans="1:6" ht="18.75" customHeight="1" x14ac:dyDescent="0.25">
      <c r="A76" s="12" t="s">
        <v>40</v>
      </c>
      <c r="B76" s="29">
        <v>28965.62</v>
      </c>
      <c r="C76" s="29">
        <v>0</v>
      </c>
      <c r="D76" s="29">
        <v>28965.62</v>
      </c>
      <c r="E76" s="29">
        <v>0</v>
      </c>
      <c r="F76" s="29">
        <v>0</v>
      </c>
    </row>
    <row r="77" spans="1:6" ht="18.75" customHeight="1" x14ac:dyDescent="0.25">
      <c r="A77" s="12" t="s">
        <v>39</v>
      </c>
      <c r="B77" s="29">
        <v>250</v>
      </c>
      <c r="C77" s="29">
        <v>0</v>
      </c>
      <c r="D77" s="29">
        <v>250</v>
      </c>
      <c r="E77" s="29">
        <v>0</v>
      </c>
      <c r="F77" s="29">
        <v>0</v>
      </c>
    </row>
    <row r="78" spans="1:6" ht="18.75" customHeight="1" x14ac:dyDescent="0.25">
      <c r="A78" s="12" t="s">
        <v>38</v>
      </c>
      <c r="B78" s="29">
        <v>0</v>
      </c>
      <c r="C78" s="29">
        <v>0</v>
      </c>
      <c r="D78" s="29">
        <v>0</v>
      </c>
      <c r="E78" s="29">
        <v>0</v>
      </c>
      <c r="F78" s="29">
        <v>0</v>
      </c>
    </row>
    <row r="79" spans="1:6" ht="18.75" customHeight="1" x14ac:dyDescent="0.25">
      <c r="A79" s="19" t="s">
        <v>33</v>
      </c>
      <c r="B79" s="29">
        <v>0</v>
      </c>
      <c r="C79" s="29">
        <v>0</v>
      </c>
      <c r="D79" s="29">
        <v>0</v>
      </c>
      <c r="E79" s="29">
        <v>0</v>
      </c>
      <c r="F79" s="29">
        <v>0</v>
      </c>
    </row>
    <row r="80" spans="1:6" ht="18.75" customHeight="1" x14ac:dyDescent="0.25">
      <c r="A80" s="12" t="s">
        <v>34</v>
      </c>
      <c r="B80" s="29">
        <v>0</v>
      </c>
      <c r="C80" s="29">
        <v>0</v>
      </c>
      <c r="D80" s="29">
        <v>0</v>
      </c>
      <c r="E80" s="29">
        <v>0</v>
      </c>
      <c r="F80" s="29">
        <v>0</v>
      </c>
    </row>
    <row r="81" spans="1:6" ht="26.25" customHeight="1" x14ac:dyDescent="0.25">
      <c r="A81" s="19" t="s">
        <v>35</v>
      </c>
      <c r="B81" s="29">
        <v>519.65</v>
      </c>
      <c r="C81" s="29">
        <v>0</v>
      </c>
      <c r="D81" s="29">
        <v>519.65</v>
      </c>
      <c r="E81" s="29">
        <v>0</v>
      </c>
      <c r="F81" s="29">
        <v>0</v>
      </c>
    </row>
    <row r="82" spans="1:6" ht="18.75" customHeight="1" x14ac:dyDescent="0.25">
      <c r="A82" s="12" t="s">
        <v>36</v>
      </c>
      <c r="B82" s="29">
        <v>0</v>
      </c>
      <c r="C82" s="29">
        <v>0</v>
      </c>
      <c r="D82" s="29">
        <v>0</v>
      </c>
      <c r="E82" s="29">
        <v>0</v>
      </c>
      <c r="F82" s="29">
        <v>0</v>
      </c>
    </row>
    <row r="83" spans="1:6" ht="24.75" customHeight="1" x14ac:dyDescent="0.25">
      <c r="A83" s="20" t="s">
        <v>37</v>
      </c>
      <c r="B83" s="21">
        <f>SUM(B67:B82)</f>
        <v>476811.45</v>
      </c>
      <c r="C83" s="21">
        <f>SUM(C67:C82)</f>
        <v>0</v>
      </c>
      <c r="D83" s="21">
        <f>SUM(D67:D82)</f>
        <v>476811.45</v>
      </c>
      <c r="E83" s="32">
        <f>C83+D83</f>
        <v>476811.45</v>
      </c>
      <c r="F83" s="21">
        <f>SUM(F67:F82)</f>
        <v>0</v>
      </c>
    </row>
    <row r="84" spans="1:6" x14ac:dyDescent="0.25">
      <c r="A84" s="7" t="s">
        <v>41</v>
      </c>
    </row>
    <row r="85" spans="1:6" x14ac:dyDescent="0.25">
      <c r="A85" s="8" t="s">
        <v>42</v>
      </c>
      <c r="B85" s="8"/>
      <c r="C85" s="8"/>
      <c r="D85" s="8"/>
      <c r="E85" s="8"/>
      <c r="F85" s="8"/>
    </row>
    <row r="86" spans="1:6" x14ac:dyDescent="0.25">
      <c r="A86" s="8" t="s">
        <v>43</v>
      </c>
      <c r="B86" s="8"/>
      <c r="C86" s="8"/>
      <c r="D86" s="8"/>
      <c r="E86" s="8"/>
      <c r="F86" s="8"/>
    </row>
    <row r="87" spans="1:6" x14ac:dyDescent="0.25">
      <c r="A87" s="8" t="s">
        <v>44</v>
      </c>
      <c r="B87" s="8"/>
      <c r="C87" s="8"/>
      <c r="D87" s="8"/>
      <c r="E87" s="8"/>
      <c r="F87" s="8"/>
    </row>
    <row r="88" spans="1:6" ht="23.25" customHeight="1" x14ac:dyDescent="0.25">
      <c r="A88" s="114" t="s">
        <v>45</v>
      </c>
      <c r="B88" s="114"/>
      <c r="C88" s="114"/>
      <c r="D88" s="114"/>
      <c r="E88" s="114"/>
      <c r="F88" s="114"/>
    </row>
    <row r="89" spans="1:6" ht="61.5" customHeight="1" x14ac:dyDescent="0.25">
      <c r="A89" s="115" t="s">
        <v>95</v>
      </c>
      <c r="B89" s="115"/>
      <c r="C89" s="115"/>
      <c r="D89" s="115"/>
      <c r="E89" s="115"/>
      <c r="F89" s="115"/>
    </row>
    <row r="90" spans="1:6" x14ac:dyDescent="0.25">
      <c r="A90" s="8" t="s">
        <v>46</v>
      </c>
      <c r="B90" s="8"/>
      <c r="C90" s="8"/>
      <c r="D90" s="8"/>
      <c r="E90" s="8"/>
      <c r="F90" s="8"/>
    </row>
    <row r="91" spans="1:6" x14ac:dyDescent="0.25">
      <c r="A91" s="8"/>
      <c r="B91" s="8"/>
      <c r="C91" s="8"/>
      <c r="D91" s="8"/>
      <c r="E91" s="8"/>
      <c r="F91" s="8"/>
    </row>
    <row r="92" spans="1:6" x14ac:dyDescent="0.25">
      <c r="A92" s="8"/>
      <c r="B92" s="8"/>
      <c r="C92" s="8"/>
      <c r="D92" s="8"/>
      <c r="E92" s="8"/>
      <c r="F92" s="8"/>
    </row>
    <row r="93" spans="1:6" x14ac:dyDescent="0.25">
      <c r="A93" s="110" t="s">
        <v>91</v>
      </c>
      <c r="B93" s="110"/>
      <c r="C93" s="110"/>
      <c r="D93" s="110"/>
      <c r="E93" s="110"/>
      <c r="F93" s="110"/>
    </row>
    <row r="94" spans="1:6" ht="10.5" customHeight="1" x14ac:dyDescent="0.25">
      <c r="A94" s="35"/>
      <c r="B94" s="35"/>
      <c r="C94" s="35"/>
      <c r="D94" s="35"/>
      <c r="E94" s="35"/>
      <c r="F94" s="35"/>
    </row>
    <row r="95" spans="1:6" x14ac:dyDescent="0.25">
      <c r="A95" s="110" t="s">
        <v>92</v>
      </c>
      <c r="B95" s="110"/>
      <c r="C95" s="110"/>
      <c r="D95" s="110"/>
      <c r="E95" s="110"/>
      <c r="F95" s="110"/>
    </row>
    <row r="96" spans="1:6" x14ac:dyDescent="0.25">
      <c r="A96" s="110" t="s">
        <v>0</v>
      </c>
      <c r="B96" s="110"/>
      <c r="C96" s="110"/>
      <c r="D96" s="110"/>
      <c r="E96" s="110"/>
      <c r="F96" s="110"/>
    </row>
    <row r="97" spans="1:8" ht="10.5" customHeight="1" x14ac:dyDescent="0.25">
      <c r="A97" s="35"/>
      <c r="B97" s="35"/>
      <c r="C97" s="35"/>
      <c r="D97" s="35"/>
      <c r="E97" s="35"/>
      <c r="F97" s="35"/>
    </row>
    <row r="98" spans="1:8" x14ac:dyDescent="0.25">
      <c r="A98" s="110" t="s">
        <v>54</v>
      </c>
      <c r="B98" s="110"/>
      <c r="C98" s="110"/>
      <c r="D98" s="110"/>
      <c r="E98" s="110"/>
      <c r="F98" s="110"/>
    </row>
    <row r="101" spans="1:8" ht="24.75" customHeight="1" x14ac:dyDescent="0.25">
      <c r="A101" s="104" t="s">
        <v>48</v>
      </c>
      <c r="B101" s="105"/>
      <c r="C101" s="105"/>
      <c r="D101" s="105"/>
      <c r="E101" s="105"/>
      <c r="F101" s="106"/>
    </row>
    <row r="102" spans="1:8" ht="24.75" customHeight="1" x14ac:dyDescent="0.25">
      <c r="A102" s="107" t="s">
        <v>49</v>
      </c>
      <c r="B102" s="108"/>
      <c r="C102" s="108"/>
      <c r="D102" s="108"/>
      <c r="E102" s="109"/>
      <c r="F102" s="17">
        <f>'anexo  '!F36</f>
        <v>906083.36</v>
      </c>
    </row>
    <row r="103" spans="1:8" ht="24.75" customHeight="1" x14ac:dyDescent="0.25">
      <c r="A103" s="107" t="s">
        <v>50</v>
      </c>
      <c r="B103" s="108"/>
      <c r="C103" s="108"/>
      <c r="D103" s="108"/>
      <c r="E103" s="109"/>
      <c r="F103" s="16">
        <f>'anexo  '!C83+'anexo  '!D83</f>
        <v>476811.45</v>
      </c>
    </row>
    <row r="104" spans="1:8" ht="24.75" customHeight="1" x14ac:dyDescent="0.25">
      <c r="A104" s="107" t="s">
        <v>51</v>
      </c>
      <c r="B104" s="108"/>
      <c r="C104" s="108"/>
      <c r="D104" s="108"/>
      <c r="E104" s="109"/>
      <c r="F104" s="16">
        <f>'anexo  '!F33-(F103-'anexo  '!F35)</f>
        <v>429271.91</v>
      </c>
    </row>
    <row r="105" spans="1:8" ht="24.75" customHeight="1" x14ac:dyDescent="0.25">
      <c r="A105" s="107" t="s">
        <v>52</v>
      </c>
      <c r="B105" s="108"/>
      <c r="C105" s="108"/>
      <c r="D105" s="108"/>
      <c r="E105" s="109"/>
      <c r="F105" s="39">
        <v>0</v>
      </c>
    </row>
    <row r="106" spans="1:8" ht="24.75" customHeight="1" x14ac:dyDescent="0.25">
      <c r="A106" s="107" t="s">
        <v>87</v>
      </c>
      <c r="B106" s="108"/>
      <c r="C106" s="108"/>
      <c r="D106" s="108"/>
      <c r="E106" s="109"/>
      <c r="F106" s="16">
        <f>F104-F105</f>
        <v>429271.91</v>
      </c>
      <c r="H106" s="14"/>
    </row>
    <row r="107" spans="1:8" ht="20.25" customHeight="1" x14ac:dyDescent="0.25"/>
    <row r="108" spans="1:8" x14ac:dyDescent="0.25">
      <c r="A108" s="103" t="s">
        <v>96</v>
      </c>
      <c r="B108" s="103"/>
      <c r="C108" s="103"/>
      <c r="D108" s="103"/>
      <c r="E108" s="103"/>
      <c r="F108" s="103"/>
    </row>
    <row r="109" spans="1:8" ht="15" customHeight="1" x14ac:dyDescent="0.25">
      <c r="A109" s="103"/>
      <c r="B109" s="103"/>
      <c r="C109" s="103"/>
      <c r="D109" s="103"/>
      <c r="E109" s="103"/>
      <c r="F109" s="103"/>
    </row>
    <row r="110" spans="1:8" x14ac:dyDescent="0.25">
      <c r="A110" s="103"/>
      <c r="B110" s="103"/>
      <c r="C110" s="103"/>
      <c r="D110" s="103"/>
      <c r="E110" s="103"/>
      <c r="F110" s="103"/>
    </row>
    <row r="112" spans="1:8" x14ac:dyDescent="0.25">
      <c r="A112" t="s">
        <v>247</v>
      </c>
    </row>
    <row r="113" spans="1:6" x14ac:dyDescent="0.25">
      <c r="F113" s="26"/>
    </row>
    <row r="114" spans="1:6" x14ac:dyDescent="0.25">
      <c r="F114" s="26"/>
    </row>
    <row r="115" spans="1:6" x14ac:dyDescent="0.25">
      <c r="A115" s="38"/>
      <c r="F115" s="14"/>
    </row>
    <row r="116" spans="1:6" x14ac:dyDescent="0.25">
      <c r="A116" s="10" t="s">
        <v>131</v>
      </c>
      <c r="F116" s="40"/>
    </row>
    <row r="117" spans="1:6" x14ac:dyDescent="0.25">
      <c r="A117" s="10" t="s">
        <v>53</v>
      </c>
      <c r="F117" s="40"/>
    </row>
    <row r="118" spans="1:6" x14ac:dyDescent="0.25">
      <c r="F118" s="26"/>
    </row>
    <row r="119" spans="1:6" x14ac:dyDescent="0.25">
      <c r="F119" s="40"/>
    </row>
    <row r="120" spans="1:6" x14ac:dyDescent="0.25">
      <c r="F120" s="26"/>
    </row>
    <row r="121" spans="1:6" x14ac:dyDescent="0.25">
      <c r="F121" s="40"/>
    </row>
    <row r="123" spans="1:6" x14ac:dyDescent="0.25">
      <c r="F123" s="26"/>
    </row>
    <row r="124" spans="1:6" x14ac:dyDescent="0.25">
      <c r="F124" s="44"/>
    </row>
    <row r="125" spans="1:6" x14ac:dyDescent="0.25">
      <c r="F125" s="14"/>
    </row>
    <row r="127" spans="1:6" x14ac:dyDescent="0.25">
      <c r="F127" s="14"/>
    </row>
    <row r="128" spans="1:6" x14ac:dyDescent="0.25">
      <c r="F128" s="40"/>
    </row>
    <row r="129" spans="6:6" x14ac:dyDescent="0.25">
      <c r="F129" s="40"/>
    </row>
    <row r="130" spans="6:6" x14ac:dyDescent="0.25">
      <c r="F130" s="40"/>
    </row>
    <row r="131" spans="6:6" x14ac:dyDescent="0.25">
      <c r="F131" s="40"/>
    </row>
  </sheetData>
  <mergeCells count="49">
    <mergeCell ref="B15:F15"/>
    <mergeCell ref="A1:F1"/>
    <mergeCell ref="A3:F3"/>
    <mergeCell ref="A4:F4"/>
    <mergeCell ref="A6:F6"/>
    <mergeCell ref="B8:F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D25:E25"/>
    <mergeCell ref="A24:F24"/>
    <mergeCell ref="A55:F55"/>
    <mergeCell ref="D26:E26"/>
    <mergeCell ref="D28:E28"/>
    <mergeCell ref="A29:E29"/>
    <mergeCell ref="A30:E30"/>
    <mergeCell ref="A31:E31"/>
    <mergeCell ref="A32:E32"/>
    <mergeCell ref="A33:E33"/>
    <mergeCell ref="A34:E34"/>
    <mergeCell ref="A35:E35"/>
    <mergeCell ref="A36:E36"/>
    <mergeCell ref="D27:E27"/>
    <mergeCell ref="A98:F98"/>
    <mergeCell ref="A57:F57"/>
    <mergeCell ref="A58:F58"/>
    <mergeCell ref="A60:F60"/>
    <mergeCell ref="A62:F62"/>
    <mergeCell ref="A64:F64"/>
    <mergeCell ref="A65:F65"/>
    <mergeCell ref="A88:F88"/>
    <mergeCell ref="A89:F89"/>
    <mergeCell ref="A93:F93"/>
    <mergeCell ref="A95:F95"/>
    <mergeCell ref="A96:F96"/>
    <mergeCell ref="A108:F110"/>
    <mergeCell ref="A101:F101"/>
    <mergeCell ref="A102:E102"/>
    <mergeCell ref="A103:E103"/>
    <mergeCell ref="A104:E104"/>
    <mergeCell ref="A105:E105"/>
    <mergeCell ref="A106:E106"/>
  </mergeCells>
  <pageMargins left="0.511811024" right="0.511811024" top="0.78740157499999996" bottom="0.78740157499999996" header="0.31496062000000002" footer="0.31496062000000002"/>
  <pageSetup paperSize="9" orientation="portrait" horizont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E281C-1309-4507-B672-5017D195AA50}">
  <dimension ref="A1:I214"/>
  <sheetViews>
    <sheetView topLeftCell="A2" zoomScale="85" zoomScaleNormal="85" zoomScaleSheetLayoutView="80" workbookViewId="0">
      <selection activeCell="C75" sqref="C75:C76"/>
    </sheetView>
  </sheetViews>
  <sheetFormatPr defaultRowHeight="15" x14ac:dyDescent="0.25"/>
  <cols>
    <col min="1" max="1" width="32.140625" customWidth="1"/>
    <col min="2" max="2" width="12.28515625" customWidth="1"/>
    <col min="3" max="3" width="48.85546875" customWidth="1"/>
    <col min="4" max="4" width="20.7109375" customWidth="1"/>
    <col min="5" max="5" width="21.42578125" style="48" customWidth="1"/>
    <col min="6" max="6" width="13.85546875" style="30" customWidth="1"/>
    <col min="7" max="7" width="20.85546875" customWidth="1"/>
    <col min="8" max="8" width="14" customWidth="1"/>
    <col min="9" max="9" width="11.85546875" customWidth="1"/>
    <col min="249" max="249" width="25.85546875" customWidth="1"/>
    <col min="250" max="250" width="11.85546875" customWidth="1"/>
    <col min="251" max="251" width="32.42578125" customWidth="1"/>
    <col min="252" max="252" width="13.5703125" customWidth="1"/>
    <col min="253" max="253" width="12.7109375" customWidth="1"/>
    <col min="254" max="254" width="7.28515625" customWidth="1"/>
    <col min="255" max="255" width="23.5703125" customWidth="1"/>
    <col min="256" max="256" width="26" customWidth="1"/>
    <col min="505" max="505" width="25.85546875" customWidth="1"/>
    <col min="506" max="506" width="11.85546875" customWidth="1"/>
    <col min="507" max="507" width="32.42578125" customWidth="1"/>
    <col min="508" max="508" width="13.5703125" customWidth="1"/>
    <col min="509" max="509" width="12.7109375" customWidth="1"/>
    <col min="510" max="510" width="7.28515625" customWidth="1"/>
    <col min="511" max="511" width="23.5703125" customWidth="1"/>
    <col min="512" max="512" width="26" customWidth="1"/>
    <col min="761" max="761" width="25.85546875" customWidth="1"/>
    <col min="762" max="762" width="11.85546875" customWidth="1"/>
    <col min="763" max="763" width="32.42578125" customWidth="1"/>
    <col min="764" max="764" width="13.5703125" customWidth="1"/>
    <col min="765" max="765" width="12.7109375" customWidth="1"/>
    <col min="766" max="766" width="7.28515625" customWidth="1"/>
    <col min="767" max="767" width="23.5703125" customWidth="1"/>
    <col min="768" max="768" width="26" customWidth="1"/>
    <col min="1017" max="1017" width="25.85546875" customWidth="1"/>
    <col min="1018" max="1018" width="11.85546875" customWidth="1"/>
    <col min="1019" max="1019" width="32.42578125" customWidth="1"/>
    <col min="1020" max="1020" width="13.5703125" customWidth="1"/>
    <col min="1021" max="1021" width="12.7109375" customWidth="1"/>
    <col min="1022" max="1022" width="7.28515625" customWidth="1"/>
    <col min="1023" max="1023" width="23.5703125" customWidth="1"/>
    <col min="1024" max="1024" width="26" customWidth="1"/>
    <col min="1273" max="1273" width="25.85546875" customWidth="1"/>
    <col min="1274" max="1274" width="11.85546875" customWidth="1"/>
    <col min="1275" max="1275" width="32.42578125" customWidth="1"/>
    <col min="1276" max="1276" width="13.5703125" customWidth="1"/>
    <col min="1277" max="1277" width="12.7109375" customWidth="1"/>
    <col min="1278" max="1278" width="7.28515625" customWidth="1"/>
    <col min="1279" max="1279" width="23.5703125" customWidth="1"/>
    <col min="1280" max="1280" width="26" customWidth="1"/>
    <col min="1529" max="1529" width="25.85546875" customWidth="1"/>
    <col min="1530" max="1530" width="11.85546875" customWidth="1"/>
    <col min="1531" max="1531" width="32.42578125" customWidth="1"/>
    <col min="1532" max="1532" width="13.5703125" customWidth="1"/>
    <col min="1533" max="1533" width="12.7109375" customWidth="1"/>
    <col min="1534" max="1534" width="7.28515625" customWidth="1"/>
    <col min="1535" max="1535" width="23.5703125" customWidth="1"/>
    <col min="1536" max="1536" width="26" customWidth="1"/>
    <col min="1785" max="1785" width="25.85546875" customWidth="1"/>
    <col min="1786" max="1786" width="11.85546875" customWidth="1"/>
    <col min="1787" max="1787" width="32.42578125" customWidth="1"/>
    <col min="1788" max="1788" width="13.5703125" customWidth="1"/>
    <col min="1789" max="1789" width="12.7109375" customWidth="1"/>
    <col min="1790" max="1790" width="7.28515625" customWidth="1"/>
    <col min="1791" max="1791" width="23.5703125" customWidth="1"/>
    <col min="1792" max="1792" width="26" customWidth="1"/>
    <col min="2041" max="2041" width="25.85546875" customWidth="1"/>
    <col min="2042" max="2042" width="11.85546875" customWidth="1"/>
    <col min="2043" max="2043" width="32.42578125" customWidth="1"/>
    <col min="2044" max="2044" width="13.5703125" customWidth="1"/>
    <col min="2045" max="2045" width="12.7109375" customWidth="1"/>
    <col min="2046" max="2046" width="7.28515625" customWidth="1"/>
    <col min="2047" max="2047" width="23.5703125" customWidth="1"/>
    <col min="2048" max="2048" width="26" customWidth="1"/>
    <col min="2297" max="2297" width="25.85546875" customWidth="1"/>
    <col min="2298" max="2298" width="11.85546875" customWidth="1"/>
    <col min="2299" max="2299" width="32.42578125" customWidth="1"/>
    <col min="2300" max="2300" width="13.5703125" customWidth="1"/>
    <col min="2301" max="2301" width="12.7109375" customWidth="1"/>
    <col min="2302" max="2302" width="7.28515625" customWidth="1"/>
    <col min="2303" max="2303" width="23.5703125" customWidth="1"/>
    <col min="2304" max="2304" width="26" customWidth="1"/>
    <col min="2553" max="2553" width="25.85546875" customWidth="1"/>
    <col min="2554" max="2554" width="11.85546875" customWidth="1"/>
    <col min="2555" max="2555" width="32.42578125" customWidth="1"/>
    <col min="2556" max="2556" width="13.5703125" customWidth="1"/>
    <col min="2557" max="2557" width="12.7109375" customWidth="1"/>
    <col min="2558" max="2558" width="7.28515625" customWidth="1"/>
    <col min="2559" max="2559" width="23.5703125" customWidth="1"/>
    <col min="2560" max="2560" width="26" customWidth="1"/>
    <col min="2809" max="2809" width="25.85546875" customWidth="1"/>
    <col min="2810" max="2810" width="11.85546875" customWidth="1"/>
    <col min="2811" max="2811" width="32.42578125" customWidth="1"/>
    <col min="2812" max="2812" width="13.5703125" customWidth="1"/>
    <col min="2813" max="2813" width="12.7109375" customWidth="1"/>
    <col min="2814" max="2814" width="7.28515625" customWidth="1"/>
    <col min="2815" max="2815" width="23.5703125" customWidth="1"/>
    <col min="2816" max="2816" width="26" customWidth="1"/>
    <col min="3065" max="3065" width="25.85546875" customWidth="1"/>
    <col min="3066" max="3066" width="11.85546875" customWidth="1"/>
    <col min="3067" max="3067" width="32.42578125" customWidth="1"/>
    <col min="3068" max="3068" width="13.5703125" customWidth="1"/>
    <col min="3069" max="3069" width="12.7109375" customWidth="1"/>
    <col min="3070" max="3070" width="7.28515625" customWidth="1"/>
    <col min="3071" max="3071" width="23.5703125" customWidth="1"/>
    <col min="3072" max="3072" width="26" customWidth="1"/>
    <col min="3321" max="3321" width="25.85546875" customWidth="1"/>
    <col min="3322" max="3322" width="11.85546875" customWidth="1"/>
    <col min="3323" max="3323" width="32.42578125" customWidth="1"/>
    <col min="3324" max="3324" width="13.5703125" customWidth="1"/>
    <col min="3325" max="3325" width="12.7109375" customWidth="1"/>
    <col min="3326" max="3326" width="7.28515625" customWidth="1"/>
    <col min="3327" max="3327" width="23.5703125" customWidth="1"/>
    <col min="3328" max="3328" width="26" customWidth="1"/>
    <col min="3577" max="3577" width="25.85546875" customWidth="1"/>
    <col min="3578" max="3578" width="11.85546875" customWidth="1"/>
    <col min="3579" max="3579" width="32.42578125" customWidth="1"/>
    <col min="3580" max="3580" width="13.5703125" customWidth="1"/>
    <col min="3581" max="3581" width="12.7109375" customWidth="1"/>
    <col min="3582" max="3582" width="7.28515625" customWidth="1"/>
    <col min="3583" max="3583" width="23.5703125" customWidth="1"/>
    <col min="3584" max="3584" width="26" customWidth="1"/>
    <col min="3833" max="3833" width="25.85546875" customWidth="1"/>
    <col min="3834" max="3834" width="11.85546875" customWidth="1"/>
    <col min="3835" max="3835" width="32.42578125" customWidth="1"/>
    <col min="3836" max="3836" width="13.5703125" customWidth="1"/>
    <col min="3837" max="3837" width="12.7109375" customWidth="1"/>
    <col min="3838" max="3838" width="7.28515625" customWidth="1"/>
    <col min="3839" max="3839" width="23.5703125" customWidth="1"/>
    <col min="3840" max="3840" width="26" customWidth="1"/>
    <col min="4089" max="4089" width="25.85546875" customWidth="1"/>
    <col min="4090" max="4090" width="11.85546875" customWidth="1"/>
    <col min="4091" max="4091" width="32.42578125" customWidth="1"/>
    <col min="4092" max="4092" width="13.5703125" customWidth="1"/>
    <col min="4093" max="4093" width="12.7109375" customWidth="1"/>
    <col min="4094" max="4094" width="7.28515625" customWidth="1"/>
    <col min="4095" max="4095" width="23.5703125" customWidth="1"/>
    <col min="4096" max="4096" width="26" customWidth="1"/>
    <col min="4345" max="4345" width="25.85546875" customWidth="1"/>
    <col min="4346" max="4346" width="11.85546875" customWidth="1"/>
    <col min="4347" max="4347" width="32.42578125" customWidth="1"/>
    <col min="4348" max="4348" width="13.5703125" customWidth="1"/>
    <col min="4349" max="4349" width="12.7109375" customWidth="1"/>
    <col min="4350" max="4350" width="7.28515625" customWidth="1"/>
    <col min="4351" max="4351" width="23.5703125" customWidth="1"/>
    <col min="4352" max="4352" width="26" customWidth="1"/>
    <col min="4601" max="4601" width="25.85546875" customWidth="1"/>
    <col min="4602" max="4602" width="11.85546875" customWidth="1"/>
    <col min="4603" max="4603" width="32.42578125" customWidth="1"/>
    <col min="4604" max="4604" width="13.5703125" customWidth="1"/>
    <col min="4605" max="4605" width="12.7109375" customWidth="1"/>
    <col min="4606" max="4606" width="7.28515625" customWidth="1"/>
    <col min="4607" max="4607" width="23.5703125" customWidth="1"/>
    <col min="4608" max="4608" width="26" customWidth="1"/>
    <col min="4857" max="4857" width="25.85546875" customWidth="1"/>
    <col min="4858" max="4858" width="11.85546875" customWidth="1"/>
    <col min="4859" max="4859" width="32.42578125" customWidth="1"/>
    <col min="4860" max="4860" width="13.5703125" customWidth="1"/>
    <col min="4861" max="4861" width="12.7109375" customWidth="1"/>
    <col min="4862" max="4862" width="7.28515625" customWidth="1"/>
    <col min="4863" max="4863" width="23.5703125" customWidth="1"/>
    <col min="4864" max="4864" width="26" customWidth="1"/>
    <col min="5113" max="5113" width="25.85546875" customWidth="1"/>
    <col min="5114" max="5114" width="11.85546875" customWidth="1"/>
    <col min="5115" max="5115" width="32.42578125" customWidth="1"/>
    <col min="5116" max="5116" width="13.5703125" customWidth="1"/>
    <col min="5117" max="5117" width="12.7109375" customWidth="1"/>
    <col min="5118" max="5118" width="7.28515625" customWidth="1"/>
    <col min="5119" max="5119" width="23.5703125" customWidth="1"/>
    <col min="5120" max="5120" width="26" customWidth="1"/>
    <col min="5369" max="5369" width="25.85546875" customWidth="1"/>
    <col min="5370" max="5370" width="11.85546875" customWidth="1"/>
    <col min="5371" max="5371" width="32.42578125" customWidth="1"/>
    <col min="5372" max="5372" width="13.5703125" customWidth="1"/>
    <col min="5373" max="5373" width="12.7109375" customWidth="1"/>
    <col min="5374" max="5374" width="7.28515625" customWidth="1"/>
    <col min="5375" max="5375" width="23.5703125" customWidth="1"/>
    <col min="5376" max="5376" width="26" customWidth="1"/>
    <col min="5625" max="5625" width="25.85546875" customWidth="1"/>
    <col min="5626" max="5626" width="11.85546875" customWidth="1"/>
    <col min="5627" max="5627" width="32.42578125" customWidth="1"/>
    <col min="5628" max="5628" width="13.5703125" customWidth="1"/>
    <col min="5629" max="5629" width="12.7109375" customWidth="1"/>
    <col min="5630" max="5630" width="7.28515625" customWidth="1"/>
    <col min="5631" max="5631" width="23.5703125" customWidth="1"/>
    <col min="5632" max="5632" width="26" customWidth="1"/>
    <col min="5881" max="5881" width="25.85546875" customWidth="1"/>
    <col min="5882" max="5882" width="11.85546875" customWidth="1"/>
    <col min="5883" max="5883" width="32.42578125" customWidth="1"/>
    <col min="5884" max="5884" width="13.5703125" customWidth="1"/>
    <col min="5885" max="5885" width="12.7109375" customWidth="1"/>
    <col min="5886" max="5886" width="7.28515625" customWidth="1"/>
    <col min="5887" max="5887" width="23.5703125" customWidth="1"/>
    <col min="5888" max="5888" width="26" customWidth="1"/>
    <col min="6137" max="6137" width="25.85546875" customWidth="1"/>
    <col min="6138" max="6138" width="11.85546875" customWidth="1"/>
    <col min="6139" max="6139" width="32.42578125" customWidth="1"/>
    <col min="6140" max="6140" width="13.5703125" customWidth="1"/>
    <col min="6141" max="6141" width="12.7109375" customWidth="1"/>
    <col min="6142" max="6142" width="7.28515625" customWidth="1"/>
    <col min="6143" max="6143" width="23.5703125" customWidth="1"/>
    <col min="6144" max="6144" width="26" customWidth="1"/>
    <col min="6393" max="6393" width="25.85546875" customWidth="1"/>
    <col min="6394" max="6394" width="11.85546875" customWidth="1"/>
    <col min="6395" max="6395" width="32.42578125" customWidth="1"/>
    <col min="6396" max="6396" width="13.5703125" customWidth="1"/>
    <col min="6397" max="6397" width="12.7109375" customWidth="1"/>
    <col min="6398" max="6398" width="7.28515625" customWidth="1"/>
    <col min="6399" max="6399" width="23.5703125" customWidth="1"/>
    <col min="6400" max="6400" width="26" customWidth="1"/>
    <col min="6649" max="6649" width="25.85546875" customWidth="1"/>
    <col min="6650" max="6650" width="11.85546875" customWidth="1"/>
    <col min="6651" max="6651" width="32.42578125" customWidth="1"/>
    <col min="6652" max="6652" width="13.5703125" customWidth="1"/>
    <col min="6653" max="6653" width="12.7109375" customWidth="1"/>
    <col min="6654" max="6654" width="7.28515625" customWidth="1"/>
    <col min="6655" max="6655" width="23.5703125" customWidth="1"/>
    <col min="6656" max="6656" width="26" customWidth="1"/>
    <col min="6905" max="6905" width="25.85546875" customWidth="1"/>
    <col min="6906" max="6906" width="11.85546875" customWidth="1"/>
    <col min="6907" max="6907" width="32.42578125" customWidth="1"/>
    <col min="6908" max="6908" width="13.5703125" customWidth="1"/>
    <col min="6909" max="6909" width="12.7109375" customWidth="1"/>
    <col min="6910" max="6910" width="7.28515625" customWidth="1"/>
    <col min="6911" max="6911" width="23.5703125" customWidth="1"/>
    <col min="6912" max="6912" width="26" customWidth="1"/>
    <col min="7161" max="7161" width="25.85546875" customWidth="1"/>
    <col min="7162" max="7162" width="11.85546875" customWidth="1"/>
    <col min="7163" max="7163" width="32.42578125" customWidth="1"/>
    <col min="7164" max="7164" width="13.5703125" customWidth="1"/>
    <col min="7165" max="7165" width="12.7109375" customWidth="1"/>
    <col min="7166" max="7166" width="7.28515625" customWidth="1"/>
    <col min="7167" max="7167" width="23.5703125" customWidth="1"/>
    <col min="7168" max="7168" width="26" customWidth="1"/>
    <col min="7417" max="7417" width="25.85546875" customWidth="1"/>
    <col min="7418" max="7418" width="11.85546875" customWidth="1"/>
    <col min="7419" max="7419" width="32.42578125" customWidth="1"/>
    <col min="7420" max="7420" width="13.5703125" customWidth="1"/>
    <col min="7421" max="7421" width="12.7109375" customWidth="1"/>
    <col min="7422" max="7422" width="7.28515625" customWidth="1"/>
    <col min="7423" max="7423" width="23.5703125" customWidth="1"/>
    <col min="7424" max="7424" width="26" customWidth="1"/>
    <col min="7673" max="7673" width="25.85546875" customWidth="1"/>
    <col min="7674" max="7674" width="11.85546875" customWidth="1"/>
    <col min="7675" max="7675" width="32.42578125" customWidth="1"/>
    <col min="7676" max="7676" width="13.5703125" customWidth="1"/>
    <col min="7677" max="7677" width="12.7109375" customWidth="1"/>
    <col min="7678" max="7678" width="7.28515625" customWidth="1"/>
    <col min="7679" max="7679" width="23.5703125" customWidth="1"/>
    <col min="7680" max="7680" width="26" customWidth="1"/>
    <col min="7929" max="7929" width="25.85546875" customWidth="1"/>
    <col min="7930" max="7930" width="11.85546875" customWidth="1"/>
    <col min="7931" max="7931" width="32.42578125" customWidth="1"/>
    <col min="7932" max="7932" width="13.5703125" customWidth="1"/>
    <col min="7933" max="7933" width="12.7109375" customWidth="1"/>
    <col min="7934" max="7934" width="7.28515625" customWidth="1"/>
    <col min="7935" max="7935" width="23.5703125" customWidth="1"/>
    <col min="7936" max="7936" width="26" customWidth="1"/>
    <col min="8185" max="8185" width="25.85546875" customWidth="1"/>
    <col min="8186" max="8186" width="11.85546875" customWidth="1"/>
    <col min="8187" max="8187" width="32.42578125" customWidth="1"/>
    <col min="8188" max="8188" width="13.5703125" customWidth="1"/>
    <col min="8189" max="8189" width="12.7109375" customWidth="1"/>
    <col min="8190" max="8190" width="7.28515625" customWidth="1"/>
    <col min="8191" max="8191" width="23.5703125" customWidth="1"/>
    <col min="8192" max="8192" width="26" customWidth="1"/>
    <col min="8441" max="8441" width="25.85546875" customWidth="1"/>
    <col min="8442" max="8442" width="11.85546875" customWidth="1"/>
    <col min="8443" max="8443" width="32.42578125" customWidth="1"/>
    <col min="8444" max="8444" width="13.5703125" customWidth="1"/>
    <col min="8445" max="8445" width="12.7109375" customWidth="1"/>
    <col min="8446" max="8446" width="7.28515625" customWidth="1"/>
    <col min="8447" max="8447" width="23.5703125" customWidth="1"/>
    <col min="8448" max="8448" width="26" customWidth="1"/>
    <col min="8697" max="8697" width="25.85546875" customWidth="1"/>
    <col min="8698" max="8698" width="11.85546875" customWidth="1"/>
    <col min="8699" max="8699" width="32.42578125" customWidth="1"/>
    <col min="8700" max="8700" width="13.5703125" customWidth="1"/>
    <col min="8701" max="8701" width="12.7109375" customWidth="1"/>
    <col min="8702" max="8702" width="7.28515625" customWidth="1"/>
    <col min="8703" max="8703" width="23.5703125" customWidth="1"/>
    <col min="8704" max="8704" width="26" customWidth="1"/>
    <col min="8953" max="8953" width="25.85546875" customWidth="1"/>
    <col min="8954" max="8954" width="11.85546875" customWidth="1"/>
    <col min="8955" max="8955" width="32.42578125" customWidth="1"/>
    <col min="8956" max="8956" width="13.5703125" customWidth="1"/>
    <col min="8957" max="8957" width="12.7109375" customWidth="1"/>
    <col min="8958" max="8958" width="7.28515625" customWidth="1"/>
    <col min="8959" max="8959" width="23.5703125" customWidth="1"/>
    <col min="8960" max="8960" width="26" customWidth="1"/>
    <col min="9209" max="9209" width="25.85546875" customWidth="1"/>
    <col min="9210" max="9210" width="11.85546875" customWidth="1"/>
    <col min="9211" max="9211" width="32.42578125" customWidth="1"/>
    <col min="9212" max="9212" width="13.5703125" customWidth="1"/>
    <col min="9213" max="9213" width="12.7109375" customWidth="1"/>
    <col min="9214" max="9214" width="7.28515625" customWidth="1"/>
    <col min="9215" max="9215" width="23.5703125" customWidth="1"/>
    <col min="9216" max="9216" width="26" customWidth="1"/>
    <col min="9465" max="9465" width="25.85546875" customWidth="1"/>
    <col min="9466" max="9466" width="11.85546875" customWidth="1"/>
    <col min="9467" max="9467" width="32.42578125" customWidth="1"/>
    <col min="9468" max="9468" width="13.5703125" customWidth="1"/>
    <col min="9469" max="9469" width="12.7109375" customWidth="1"/>
    <col min="9470" max="9470" width="7.28515625" customWidth="1"/>
    <col min="9471" max="9471" width="23.5703125" customWidth="1"/>
    <col min="9472" max="9472" width="26" customWidth="1"/>
    <col min="9721" max="9721" width="25.85546875" customWidth="1"/>
    <col min="9722" max="9722" width="11.85546875" customWidth="1"/>
    <col min="9723" max="9723" width="32.42578125" customWidth="1"/>
    <col min="9724" max="9724" width="13.5703125" customWidth="1"/>
    <col min="9725" max="9725" width="12.7109375" customWidth="1"/>
    <col min="9726" max="9726" width="7.28515625" customWidth="1"/>
    <col min="9727" max="9727" width="23.5703125" customWidth="1"/>
    <col min="9728" max="9728" width="26" customWidth="1"/>
    <col min="9977" max="9977" width="25.85546875" customWidth="1"/>
    <col min="9978" max="9978" width="11.85546875" customWidth="1"/>
    <col min="9979" max="9979" width="32.42578125" customWidth="1"/>
    <col min="9980" max="9980" width="13.5703125" customWidth="1"/>
    <col min="9981" max="9981" width="12.7109375" customWidth="1"/>
    <col min="9982" max="9982" width="7.28515625" customWidth="1"/>
    <col min="9983" max="9983" width="23.5703125" customWidth="1"/>
    <col min="9984" max="9984" width="26" customWidth="1"/>
    <col min="10233" max="10233" width="25.85546875" customWidth="1"/>
    <col min="10234" max="10234" width="11.85546875" customWidth="1"/>
    <col min="10235" max="10235" width="32.42578125" customWidth="1"/>
    <col min="10236" max="10236" width="13.5703125" customWidth="1"/>
    <col min="10237" max="10237" width="12.7109375" customWidth="1"/>
    <col min="10238" max="10238" width="7.28515625" customWidth="1"/>
    <col min="10239" max="10239" width="23.5703125" customWidth="1"/>
    <col min="10240" max="10240" width="26" customWidth="1"/>
    <col min="10489" max="10489" width="25.85546875" customWidth="1"/>
    <col min="10490" max="10490" width="11.85546875" customWidth="1"/>
    <col min="10491" max="10491" width="32.42578125" customWidth="1"/>
    <col min="10492" max="10492" width="13.5703125" customWidth="1"/>
    <col min="10493" max="10493" width="12.7109375" customWidth="1"/>
    <col min="10494" max="10494" width="7.28515625" customWidth="1"/>
    <col min="10495" max="10495" width="23.5703125" customWidth="1"/>
    <col min="10496" max="10496" width="26" customWidth="1"/>
    <col min="10745" max="10745" width="25.85546875" customWidth="1"/>
    <col min="10746" max="10746" width="11.85546875" customWidth="1"/>
    <col min="10747" max="10747" width="32.42578125" customWidth="1"/>
    <col min="10748" max="10748" width="13.5703125" customWidth="1"/>
    <col min="10749" max="10749" width="12.7109375" customWidth="1"/>
    <col min="10750" max="10750" width="7.28515625" customWidth="1"/>
    <col min="10751" max="10751" width="23.5703125" customWidth="1"/>
    <col min="10752" max="10752" width="26" customWidth="1"/>
    <col min="11001" max="11001" width="25.85546875" customWidth="1"/>
    <col min="11002" max="11002" width="11.85546875" customWidth="1"/>
    <col min="11003" max="11003" width="32.42578125" customWidth="1"/>
    <col min="11004" max="11004" width="13.5703125" customWidth="1"/>
    <col min="11005" max="11005" width="12.7109375" customWidth="1"/>
    <col min="11006" max="11006" width="7.28515625" customWidth="1"/>
    <col min="11007" max="11007" width="23.5703125" customWidth="1"/>
    <col min="11008" max="11008" width="26" customWidth="1"/>
    <col min="11257" max="11257" width="25.85546875" customWidth="1"/>
    <col min="11258" max="11258" width="11.85546875" customWidth="1"/>
    <col min="11259" max="11259" width="32.42578125" customWidth="1"/>
    <col min="11260" max="11260" width="13.5703125" customWidth="1"/>
    <col min="11261" max="11261" width="12.7109375" customWidth="1"/>
    <col min="11262" max="11262" width="7.28515625" customWidth="1"/>
    <col min="11263" max="11263" width="23.5703125" customWidth="1"/>
    <col min="11264" max="11264" width="26" customWidth="1"/>
    <col min="11513" max="11513" width="25.85546875" customWidth="1"/>
    <col min="11514" max="11514" width="11.85546875" customWidth="1"/>
    <col min="11515" max="11515" width="32.42578125" customWidth="1"/>
    <col min="11516" max="11516" width="13.5703125" customWidth="1"/>
    <col min="11517" max="11517" width="12.7109375" customWidth="1"/>
    <col min="11518" max="11518" width="7.28515625" customWidth="1"/>
    <col min="11519" max="11519" width="23.5703125" customWidth="1"/>
    <col min="11520" max="11520" width="26" customWidth="1"/>
    <col min="11769" max="11769" width="25.85546875" customWidth="1"/>
    <col min="11770" max="11770" width="11.85546875" customWidth="1"/>
    <col min="11771" max="11771" width="32.42578125" customWidth="1"/>
    <col min="11772" max="11772" width="13.5703125" customWidth="1"/>
    <col min="11773" max="11773" width="12.7109375" customWidth="1"/>
    <col min="11774" max="11774" width="7.28515625" customWidth="1"/>
    <col min="11775" max="11775" width="23.5703125" customWidth="1"/>
    <col min="11776" max="11776" width="26" customWidth="1"/>
    <col min="12025" max="12025" width="25.85546875" customWidth="1"/>
    <col min="12026" max="12026" width="11.85546875" customWidth="1"/>
    <col min="12027" max="12027" width="32.42578125" customWidth="1"/>
    <col min="12028" max="12028" width="13.5703125" customWidth="1"/>
    <col min="12029" max="12029" width="12.7109375" customWidth="1"/>
    <col min="12030" max="12030" width="7.28515625" customWidth="1"/>
    <col min="12031" max="12031" width="23.5703125" customWidth="1"/>
    <col min="12032" max="12032" width="26" customWidth="1"/>
    <col min="12281" max="12281" width="25.85546875" customWidth="1"/>
    <col min="12282" max="12282" width="11.85546875" customWidth="1"/>
    <col min="12283" max="12283" width="32.42578125" customWidth="1"/>
    <col min="12284" max="12284" width="13.5703125" customWidth="1"/>
    <col min="12285" max="12285" width="12.7109375" customWidth="1"/>
    <col min="12286" max="12286" width="7.28515625" customWidth="1"/>
    <col min="12287" max="12287" width="23.5703125" customWidth="1"/>
    <col min="12288" max="12288" width="26" customWidth="1"/>
    <col min="12537" max="12537" width="25.85546875" customWidth="1"/>
    <col min="12538" max="12538" width="11.85546875" customWidth="1"/>
    <col min="12539" max="12539" width="32.42578125" customWidth="1"/>
    <col min="12540" max="12540" width="13.5703125" customWidth="1"/>
    <col min="12541" max="12541" width="12.7109375" customWidth="1"/>
    <col min="12542" max="12542" width="7.28515625" customWidth="1"/>
    <col min="12543" max="12543" width="23.5703125" customWidth="1"/>
    <col min="12544" max="12544" width="26" customWidth="1"/>
    <col min="12793" max="12793" width="25.85546875" customWidth="1"/>
    <col min="12794" max="12794" width="11.85546875" customWidth="1"/>
    <col min="12795" max="12795" width="32.42578125" customWidth="1"/>
    <col min="12796" max="12796" width="13.5703125" customWidth="1"/>
    <col min="12797" max="12797" width="12.7109375" customWidth="1"/>
    <col min="12798" max="12798" width="7.28515625" customWidth="1"/>
    <col min="12799" max="12799" width="23.5703125" customWidth="1"/>
    <col min="12800" max="12800" width="26" customWidth="1"/>
    <col min="13049" max="13049" width="25.85546875" customWidth="1"/>
    <col min="13050" max="13050" width="11.85546875" customWidth="1"/>
    <col min="13051" max="13051" width="32.42578125" customWidth="1"/>
    <col min="13052" max="13052" width="13.5703125" customWidth="1"/>
    <col min="13053" max="13053" width="12.7109375" customWidth="1"/>
    <col min="13054" max="13054" width="7.28515625" customWidth="1"/>
    <col min="13055" max="13055" width="23.5703125" customWidth="1"/>
    <col min="13056" max="13056" width="26" customWidth="1"/>
    <col min="13305" max="13305" width="25.85546875" customWidth="1"/>
    <col min="13306" max="13306" width="11.85546875" customWidth="1"/>
    <col min="13307" max="13307" width="32.42578125" customWidth="1"/>
    <col min="13308" max="13308" width="13.5703125" customWidth="1"/>
    <col min="13309" max="13309" width="12.7109375" customWidth="1"/>
    <col min="13310" max="13310" width="7.28515625" customWidth="1"/>
    <col min="13311" max="13311" width="23.5703125" customWidth="1"/>
    <col min="13312" max="13312" width="26" customWidth="1"/>
    <col min="13561" max="13561" width="25.85546875" customWidth="1"/>
    <col min="13562" max="13562" width="11.85546875" customWidth="1"/>
    <col min="13563" max="13563" width="32.42578125" customWidth="1"/>
    <col min="13564" max="13564" width="13.5703125" customWidth="1"/>
    <col min="13565" max="13565" width="12.7109375" customWidth="1"/>
    <col min="13566" max="13566" width="7.28515625" customWidth="1"/>
    <col min="13567" max="13567" width="23.5703125" customWidth="1"/>
    <col min="13568" max="13568" width="26" customWidth="1"/>
    <col min="13817" max="13817" width="25.85546875" customWidth="1"/>
    <col min="13818" max="13818" width="11.85546875" customWidth="1"/>
    <col min="13819" max="13819" width="32.42578125" customWidth="1"/>
    <col min="13820" max="13820" width="13.5703125" customWidth="1"/>
    <col min="13821" max="13821" width="12.7109375" customWidth="1"/>
    <col min="13822" max="13822" width="7.28515625" customWidth="1"/>
    <col min="13823" max="13823" width="23.5703125" customWidth="1"/>
    <col min="13824" max="13824" width="26" customWidth="1"/>
    <col min="14073" max="14073" width="25.85546875" customWidth="1"/>
    <col min="14074" max="14074" width="11.85546875" customWidth="1"/>
    <col min="14075" max="14075" width="32.42578125" customWidth="1"/>
    <col min="14076" max="14076" width="13.5703125" customWidth="1"/>
    <col min="14077" max="14077" width="12.7109375" customWidth="1"/>
    <col min="14078" max="14078" width="7.28515625" customWidth="1"/>
    <col min="14079" max="14079" width="23.5703125" customWidth="1"/>
    <col min="14080" max="14080" width="26" customWidth="1"/>
    <col min="14329" max="14329" width="25.85546875" customWidth="1"/>
    <col min="14330" max="14330" width="11.85546875" customWidth="1"/>
    <col min="14331" max="14331" width="32.42578125" customWidth="1"/>
    <col min="14332" max="14332" width="13.5703125" customWidth="1"/>
    <col min="14333" max="14333" width="12.7109375" customWidth="1"/>
    <col min="14334" max="14334" width="7.28515625" customWidth="1"/>
    <col min="14335" max="14335" width="23.5703125" customWidth="1"/>
    <col min="14336" max="14336" width="26" customWidth="1"/>
    <col min="14585" max="14585" width="25.85546875" customWidth="1"/>
    <col min="14586" max="14586" width="11.85546875" customWidth="1"/>
    <col min="14587" max="14587" width="32.42578125" customWidth="1"/>
    <col min="14588" max="14588" width="13.5703125" customWidth="1"/>
    <col min="14589" max="14589" width="12.7109375" customWidth="1"/>
    <col min="14590" max="14590" width="7.28515625" customWidth="1"/>
    <col min="14591" max="14591" width="23.5703125" customWidth="1"/>
    <col min="14592" max="14592" width="26" customWidth="1"/>
    <col min="14841" max="14841" width="25.85546875" customWidth="1"/>
    <col min="14842" max="14842" width="11.85546875" customWidth="1"/>
    <col min="14843" max="14843" width="32.42578125" customWidth="1"/>
    <col min="14844" max="14844" width="13.5703125" customWidth="1"/>
    <col min="14845" max="14845" width="12.7109375" customWidth="1"/>
    <col min="14846" max="14846" width="7.28515625" customWidth="1"/>
    <col min="14847" max="14847" width="23.5703125" customWidth="1"/>
    <col min="14848" max="14848" width="26" customWidth="1"/>
    <col min="15097" max="15097" width="25.85546875" customWidth="1"/>
    <col min="15098" max="15098" width="11.85546875" customWidth="1"/>
    <col min="15099" max="15099" width="32.42578125" customWidth="1"/>
    <col min="15100" max="15100" width="13.5703125" customWidth="1"/>
    <col min="15101" max="15101" width="12.7109375" customWidth="1"/>
    <col min="15102" max="15102" width="7.28515625" customWidth="1"/>
    <col min="15103" max="15103" width="23.5703125" customWidth="1"/>
    <col min="15104" max="15104" width="26" customWidth="1"/>
    <col min="15353" max="15353" width="25.85546875" customWidth="1"/>
    <col min="15354" max="15354" width="11.85546875" customWidth="1"/>
    <col min="15355" max="15355" width="32.42578125" customWidth="1"/>
    <col min="15356" max="15356" width="13.5703125" customWidth="1"/>
    <col min="15357" max="15357" width="12.7109375" customWidth="1"/>
    <col min="15358" max="15358" width="7.28515625" customWidth="1"/>
    <col min="15359" max="15359" width="23.5703125" customWidth="1"/>
    <col min="15360" max="15360" width="26" customWidth="1"/>
    <col min="15609" max="15609" width="25.85546875" customWidth="1"/>
    <col min="15610" max="15610" width="11.85546875" customWidth="1"/>
    <col min="15611" max="15611" width="32.42578125" customWidth="1"/>
    <col min="15612" max="15612" width="13.5703125" customWidth="1"/>
    <col min="15613" max="15613" width="12.7109375" customWidth="1"/>
    <col min="15614" max="15614" width="7.28515625" customWidth="1"/>
    <col min="15615" max="15615" width="23.5703125" customWidth="1"/>
    <col min="15616" max="15616" width="26" customWidth="1"/>
    <col min="15865" max="15865" width="25.85546875" customWidth="1"/>
    <col min="15866" max="15866" width="11.85546875" customWidth="1"/>
    <col min="15867" max="15867" width="32.42578125" customWidth="1"/>
    <col min="15868" max="15868" width="13.5703125" customWidth="1"/>
    <col min="15869" max="15869" width="12.7109375" customWidth="1"/>
    <col min="15870" max="15870" width="7.28515625" customWidth="1"/>
    <col min="15871" max="15871" width="23.5703125" customWidth="1"/>
    <col min="15872" max="15872" width="26" customWidth="1"/>
    <col min="16121" max="16121" width="25.85546875" customWidth="1"/>
    <col min="16122" max="16122" width="11.85546875" customWidth="1"/>
    <col min="16123" max="16123" width="32.42578125" customWidth="1"/>
    <col min="16124" max="16124" width="13.5703125" customWidth="1"/>
    <col min="16125" max="16125" width="12.7109375" customWidth="1"/>
    <col min="16126" max="16126" width="7.28515625" customWidth="1"/>
    <col min="16127" max="16127" width="23.5703125" customWidth="1"/>
    <col min="16128" max="16128" width="26" customWidth="1"/>
  </cols>
  <sheetData>
    <row r="1" spans="1:9" ht="27" customHeight="1" x14ac:dyDescent="0.25">
      <c r="A1" s="25"/>
      <c r="B1" s="22" t="s">
        <v>67</v>
      </c>
      <c r="C1" s="22" t="s">
        <v>68</v>
      </c>
      <c r="D1" s="22"/>
      <c r="E1" s="45" t="s">
        <v>69</v>
      </c>
      <c r="F1" s="27" t="s">
        <v>70</v>
      </c>
      <c r="G1" s="28"/>
    </row>
    <row r="2" spans="1:9" ht="27.95" customHeight="1" x14ac:dyDescent="0.25">
      <c r="A2" s="50" t="s">
        <v>77</v>
      </c>
      <c r="B2" s="51">
        <v>100</v>
      </c>
      <c r="C2" s="52" t="s">
        <v>158</v>
      </c>
      <c r="D2" s="53" t="s">
        <v>157</v>
      </c>
      <c r="E2" s="54">
        <v>22242.45</v>
      </c>
      <c r="F2" s="51">
        <v>7180963</v>
      </c>
      <c r="G2" s="55" t="s">
        <v>84</v>
      </c>
    </row>
    <row r="3" spans="1:9" ht="27.95" customHeight="1" x14ac:dyDescent="0.25">
      <c r="A3" s="50" t="s">
        <v>77</v>
      </c>
      <c r="B3" s="51" t="s">
        <v>71</v>
      </c>
      <c r="C3" s="56" t="s">
        <v>121</v>
      </c>
      <c r="D3" s="53" t="s">
        <v>63</v>
      </c>
      <c r="E3" s="54">
        <v>1102.05</v>
      </c>
      <c r="F3" s="51" t="s">
        <v>228</v>
      </c>
      <c r="G3" s="55" t="s">
        <v>84</v>
      </c>
    </row>
    <row r="4" spans="1:9" ht="27.95" customHeight="1" x14ac:dyDescent="0.25">
      <c r="A4" s="50" t="s">
        <v>77</v>
      </c>
      <c r="B4" s="51" t="s">
        <v>71</v>
      </c>
      <c r="C4" s="56" t="s">
        <v>121</v>
      </c>
      <c r="D4" s="53" t="s">
        <v>63</v>
      </c>
      <c r="E4" s="54">
        <v>355.5</v>
      </c>
      <c r="F4" s="51" t="s">
        <v>228</v>
      </c>
      <c r="G4" s="55" t="s">
        <v>84</v>
      </c>
    </row>
    <row r="5" spans="1:9" ht="27.95" customHeight="1" x14ac:dyDescent="0.25">
      <c r="A5" s="50" t="s">
        <v>77</v>
      </c>
      <c r="B5" s="51">
        <v>101</v>
      </c>
      <c r="C5" s="52" t="s">
        <v>158</v>
      </c>
      <c r="D5" s="53" t="s">
        <v>157</v>
      </c>
      <c r="E5" s="54">
        <v>8362.0300000000007</v>
      </c>
      <c r="F5" s="51">
        <v>7180963</v>
      </c>
      <c r="G5" s="55" t="s">
        <v>84</v>
      </c>
    </row>
    <row r="6" spans="1:9" ht="27.95" customHeight="1" x14ac:dyDescent="0.25">
      <c r="A6" s="50" t="s">
        <v>77</v>
      </c>
      <c r="B6" s="51" t="s">
        <v>71</v>
      </c>
      <c r="C6" s="56" t="s">
        <v>121</v>
      </c>
      <c r="D6" s="53" t="s">
        <v>63</v>
      </c>
      <c r="E6" s="54">
        <v>414.32</v>
      </c>
      <c r="F6" s="51" t="s">
        <v>228</v>
      </c>
      <c r="G6" s="55" t="s">
        <v>84</v>
      </c>
    </row>
    <row r="7" spans="1:9" ht="27.95" customHeight="1" x14ac:dyDescent="0.25">
      <c r="A7" s="50" t="s">
        <v>77</v>
      </c>
      <c r="B7" s="51" t="s">
        <v>71</v>
      </c>
      <c r="C7" s="56" t="s">
        <v>121</v>
      </c>
      <c r="D7" s="53" t="s">
        <v>63</v>
      </c>
      <c r="E7" s="54">
        <v>133.65</v>
      </c>
      <c r="F7" s="51" t="s">
        <v>228</v>
      </c>
      <c r="G7" s="55" t="s">
        <v>84</v>
      </c>
    </row>
    <row r="8" spans="1:9" ht="27.95" customHeight="1" x14ac:dyDescent="0.25">
      <c r="A8" s="50" t="s">
        <v>78</v>
      </c>
      <c r="B8" s="51">
        <v>6170</v>
      </c>
      <c r="C8" s="56" t="s">
        <v>79</v>
      </c>
      <c r="D8" s="57" t="s">
        <v>103</v>
      </c>
      <c r="E8" s="54">
        <v>11964</v>
      </c>
      <c r="F8" s="51">
        <v>7180839</v>
      </c>
      <c r="G8" s="55" t="s">
        <v>84</v>
      </c>
    </row>
    <row r="9" spans="1:9" ht="27.95" customHeight="1" x14ac:dyDescent="0.25">
      <c r="A9" s="50" t="s">
        <v>78</v>
      </c>
      <c r="B9" s="51" t="s">
        <v>71</v>
      </c>
      <c r="C9" s="56" t="s">
        <v>121</v>
      </c>
      <c r="D9" s="53" t="s">
        <v>63</v>
      </c>
      <c r="E9" s="54">
        <v>592.78</v>
      </c>
      <c r="F9" s="51" t="s">
        <v>228</v>
      </c>
      <c r="G9" s="55" t="s">
        <v>84</v>
      </c>
    </row>
    <row r="10" spans="1:9" ht="27.95" customHeight="1" x14ac:dyDescent="0.25">
      <c r="A10" s="50" t="s">
        <v>78</v>
      </c>
      <c r="B10" s="51" t="s">
        <v>71</v>
      </c>
      <c r="C10" s="56" t="s">
        <v>121</v>
      </c>
      <c r="D10" s="53" t="s">
        <v>63</v>
      </c>
      <c r="E10" s="54">
        <v>191.22</v>
      </c>
      <c r="F10" s="51" t="s">
        <v>228</v>
      </c>
      <c r="G10" s="55" t="s">
        <v>84</v>
      </c>
    </row>
    <row r="11" spans="1:9" ht="27.95" customHeight="1" x14ac:dyDescent="0.25">
      <c r="A11" s="50" t="s">
        <v>78</v>
      </c>
      <c r="B11" s="51">
        <v>6844</v>
      </c>
      <c r="C11" s="56" t="s">
        <v>229</v>
      </c>
      <c r="D11" s="53" t="s">
        <v>230</v>
      </c>
      <c r="E11" s="54">
        <v>10158.32</v>
      </c>
      <c r="F11" s="51">
        <v>148028</v>
      </c>
      <c r="G11" s="55" t="s">
        <v>84</v>
      </c>
    </row>
    <row r="12" spans="1:9" ht="27.95" customHeight="1" x14ac:dyDescent="0.25">
      <c r="A12" s="50" t="s">
        <v>78</v>
      </c>
      <c r="B12" s="51" t="s">
        <v>71</v>
      </c>
      <c r="C12" s="56" t="s">
        <v>121</v>
      </c>
      <c r="D12" s="53" t="s">
        <v>63</v>
      </c>
      <c r="E12" s="54">
        <v>503.32</v>
      </c>
      <c r="F12" s="51" t="s">
        <v>228</v>
      </c>
      <c r="G12" s="55" t="s">
        <v>84</v>
      </c>
    </row>
    <row r="13" spans="1:9" ht="27.95" customHeight="1" x14ac:dyDescent="0.25">
      <c r="A13" s="50" t="s">
        <v>78</v>
      </c>
      <c r="B13" s="51" t="s">
        <v>71</v>
      </c>
      <c r="C13" s="56" t="s">
        <v>121</v>
      </c>
      <c r="D13" s="53" t="s">
        <v>63</v>
      </c>
      <c r="E13" s="54">
        <v>162.36000000000001</v>
      </c>
      <c r="F13" s="51" t="s">
        <v>228</v>
      </c>
      <c r="G13" s="55" t="s">
        <v>84</v>
      </c>
    </row>
    <row r="14" spans="1:9" ht="27.95" customHeight="1" x14ac:dyDescent="0.25">
      <c r="A14" s="58" t="s">
        <v>81</v>
      </c>
      <c r="B14" s="51">
        <v>129</v>
      </c>
      <c r="C14" s="56" t="s">
        <v>209</v>
      </c>
      <c r="D14" s="57" t="s">
        <v>210</v>
      </c>
      <c r="E14" s="59">
        <v>11148</v>
      </c>
      <c r="F14" s="51">
        <v>7180967</v>
      </c>
      <c r="G14" s="55" t="s">
        <v>84</v>
      </c>
    </row>
    <row r="15" spans="1:9" ht="27.95" customHeight="1" x14ac:dyDescent="0.25">
      <c r="A15" s="58" t="s">
        <v>98</v>
      </c>
      <c r="B15" s="51">
        <v>2460</v>
      </c>
      <c r="C15" s="56" t="s">
        <v>165</v>
      </c>
      <c r="D15" s="57" t="s">
        <v>166</v>
      </c>
      <c r="E15" s="59">
        <v>12245</v>
      </c>
      <c r="F15" s="51">
        <v>7180878</v>
      </c>
      <c r="G15" s="55" t="s">
        <v>84</v>
      </c>
    </row>
    <row r="16" spans="1:9" ht="29.25" customHeight="1" x14ac:dyDescent="0.25">
      <c r="A16" s="58" t="s">
        <v>89</v>
      </c>
      <c r="B16" s="51">
        <v>110</v>
      </c>
      <c r="C16" s="56" t="s">
        <v>147</v>
      </c>
      <c r="D16" s="57" t="s">
        <v>148</v>
      </c>
      <c r="E16" s="59">
        <v>14212.64</v>
      </c>
      <c r="F16" s="73">
        <v>7180876</v>
      </c>
      <c r="G16" s="55" t="s">
        <v>84</v>
      </c>
      <c r="H16" s="26"/>
      <c r="I16" s="14"/>
    </row>
    <row r="17" spans="1:9" ht="29.25" customHeight="1" x14ac:dyDescent="0.25">
      <c r="A17" s="58" t="s">
        <v>89</v>
      </c>
      <c r="B17" s="51" t="s">
        <v>71</v>
      </c>
      <c r="C17" s="56" t="s">
        <v>121</v>
      </c>
      <c r="D17" s="53" t="s">
        <v>63</v>
      </c>
      <c r="E17" s="59">
        <v>704.2</v>
      </c>
      <c r="F17" s="73" t="s">
        <v>228</v>
      </c>
      <c r="G17" s="55" t="s">
        <v>84</v>
      </c>
      <c r="H17" s="26"/>
      <c r="I17" s="14"/>
    </row>
    <row r="18" spans="1:9" ht="29.25" customHeight="1" x14ac:dyDescent="0.25">
      <c r="A18" s="58" t="s">
        <v>89</v>
      </c>
      <c r="B18" s="51" t="s">
        <v>71</v>
      </c>
      <c r="C18" s="56" t="s">
        <v>121</v>
      </c>
      <c r="D18" s="53" t="s">
        <v>63</v>
      </c>
      <c r="E18" s="59">
        <v>227.16</v>
      </c>
      <c r="F18" s="73" t="s">
        <v>228</v>
      </c>
      <c r="G18" s="55" t="s">
        <v>84</v>
      </c>
      <c r="H18" s="26"/>
      <c r="I18" s="14"/>
    </row>
    <row r="19" spans="1:9" ht="27.95" customHeight="1" x14ac:dyDescent="0.25">
      <c r="A19" s="58" t="s">
        <v>140</v>
      </c>
      <c r="B19" s="51">
        <v>19000</v>
      </c>
      <c r="C19" s="56" t="s">
        <v>113</v>
      </c>
      <c r="D19" s="53" t="s">
        <v>114</v>
      </c>
      <c r="E19" s="59">
        <v>3145.85</v>
      </c>
      <c r="F19" s="51">
        <v>7180849</v>
      </c>
      <c r="G19" s="55" t="s">
        <v>84</v>
      </c>
      <c r="H19" s="26"/>
      <c r="I19" s="14"/>
    </row>
    <row r="20" spans="1:9" ht="27.95" customHeight="1" x14ac:dyDescent="0.25">
      <c r="A20" s="58" t="s">
        <v>140</v>
      </c>
      <c r="B20" s="51" t="s">
        <v>71</v>
      </c>
      <c r="C20" s="56" t="s">
        <v>121</v>
      </c>
      <c r="D20" s="53" t="s">
        <v>63</v>
      </c>
      <c r="E20" s="59">
        <v>155.87</v>
      </c>
      <c r="F20" s="51" t="s">
        <v>228</v>
      </c>
      <c r="G20" s="55" t="s">
        <v>84</v>
      </c>
      <c r="H20" s="26"/>
      <c r="I20" s="14"/>
    </row>
    <row r="21" spans="1:9" ht="27.95" customHeight="1" x14ac:dyDescent="0.25">
      <c r="A21" s="58" t="s">
        <v>140</v>
      </c>
      <c r="B21" s="51" t="s">
        <v>71</v>
      </c>
      <c r="C21" s="56" t="s">
        <v>121</v>
      </c>
      <c r="D21" s="53" t="s">
        <v>63</v>
      </c>
      <c r="E21" s="59">
        <v>50.28</v>
      </c>
      <c r="F21" s="51" t="s">
        <v>228</v>
      </c>
      <c r="G21" s="55" t="s">
        <v>84</v>
      </c>
      <c r="H21" s="26"/>
      <c r="I21" s="14"/>
    </row>
    <row r="22" spans="1:9" ht="27.95" customHeight="1" x14ac:dyDescent="0.25">
      <c r="A22" s="58" t="s">
        <v>100</v>
      </c>
      <c r="B22" s="51">
        <v>254</v>
      </c>
      <c r="C22" s="56" t="s">
        <v>141</v>
      </c>
      <c r="D22" s="57" t="s">
        <v>142</v>
      </c>
      <c r="E22" s="59">
        <v>21585.5</v>
      </c>
      <c r="F22" s="51">
        <v>7180960</v>
      </c>
      <c r="G22" s="55" t="s">
        <v>84</v>
      </c>
      <c r="H22" s="26"/>
      <c r="I22" s="14"/>
    </row>
    <row r="23" spans="1:9" ht="27.95" customHeight="1" x14ac:dyDescent="0.25">
      <c r="A23" s="58" t="s">
        <v>100</v>
      </c>
      <c r="B23" s="51" t="s">
        <v>71</v>
      </c>
      <c r="C23" s="56" t="s">
        <v>121</v>
      </c>
      <c r="D23" s="53" t="s">
        <v>63</v>
      </c>
      <c r="E23" s="59">
        <v>1068.5</v>
      </c>
      <c r="F23" s="51" t="s">
        <v>228</v>
      </c>
      <c r="G23" s="55" t="s">
        <v>84</v>
      </c>
      <c r="H23" s="26"/>
      <c r="I23" s="14"/>
    </row>
    <row r="24" spans="1:9" ht="27.95" customHeight="1" x14ac:dyDescent="0.25">
      <c r="A24" s="58" t="s">
        <v>100</v>
      </c>
      <c r="B24" s="51" t="s">
        <v>71</v>
      </c>
      <c r="C24" s="56" t="s">
        <v>121</v>
      </c>
      <c r="D24" s="53" t="s">
        <v>63</v>
      </c>
      <c r="E24" s="59">
        <v>345</v>
      </c>
      <c r="F24" s="51" t="s">
        <v>228</v>
      </c>
      <c r="G24" s="55" t="s">
        <v>84</v>
      </c>
      <c r="H24" s="26"/>
      <c r="I24" s="14"/>
    </row>
    <row r="25" spans="1:9" ht="27.95" customHeight="1" x14ac:dyDescent="0.25">
      <c r="A25" s="58" t="s">
        <v>178</v>
      </c>
      <c r="B25" s="51">
        <v>2601</v>
      </c>
      <c r="C25" s="56" t="s">
        <v>179</v>
      </c>
      <c r="D25" s="53" t="s">
        <v>180</v>
      </c>
      <c r="E25" s="59">
        <v>1962</v>
      </c>
      <c r="F25" s="51">
        <v>148027</v>
      </c>
      <c r="G25" s="55" t="s">
        <v>84</v>
      </c>
      <c r="H25" s="26"/>
      <c r="I25" s="14"/>
    </row>
    <row r="26" spans="1:9" ht="27.95" customHeight="1" x14ac:dyDescent="0.25">
      <c r="A26" s="58" t="s">
        <v>222</v>
      </c>
      <c r="B26" s="51">
        <v>558</v>
      </c>
      <c r="C26" s="56" t="s">
        <v>223</v>
      </c>
      <c r="D26" s="53" t="s">
        <v>224</v>
      </c>
      <c r="E26" s="59">
        <v>2500</v>
      </c>
      <c r="F26" s="51">
        <v>7180961</v>
      </c>
      <c r="G26" s="55" t="s">
        <v>84</v>
      </c>
      <c r="H26" s="26"/>
      <c r="I26" s="14"/>
    </row>
    <row r="27" spans="1:9" ht="27.95" customHeight="1" x14ac:dyDescent="0.25">
      <c r="A27" s="58" t="s">
        <v>215</v>
      </c>
      <c r="B27" s="51">
        <v>941</v>
      </c>
      <c r="C27" s="56" t="s">
        <v>216</v>
      </c>
      <c r="D27" s="53" t="s">
        <v>217</v>
      </c>
      <c r="E27" s="59">
        <v>8238.15</v>
      </c>
      <c r="F27" s="51">
        <v>7180875</v>
      </c>
      <c r="G27" s="55" t="s">
        <v>84</v>
      </c>
      <c r="H27" s="26"/>
      <c r="I27" s="14"/>
    </row>
    <row r="28" spans="1:9" ht="27.95" customHeight="1" x14ac:dyDescent="0.25">
      <c r="A28" s="58" t="s">
        <v>215</v>
      </c>
      <c r="B28" s="51" t="s">
        <v>71</v>
      </c>
      <c r="C28" s="56" t="s">
        <v>121</v>
      </c>
      <c r="D28" s="53" t="s">
        <v>63</v>
      </c>
      <c r="E28" s="59">
        <v>408.18</v>
      </c>
      <c r="F28" s="51" t="s">
        <v>228</v>
      </c>
      <c r="G28" s="55" t="s">
        <v>84</v>
      </c>
      <c r="H28" s="26"/>
      <c r="I28" s="14"/>
    </row>
    <row r="29" spans="1:9" ht="27.95" customHeight="1" x14ac:dyDescent="0.25">
      <c r="A29" s="58" t="s">
        <v>215</v>
      </c>
      <c r="B29" s="51" t="s">
        <v>71</v>
      </c>
      <c r="C29" s="56" t="s">
        <v>121</v>
      </c>
      <c r="D29" s="53" t="s">
        <v>63</v>
      </c>
      <c r="E29" s="59">
        <v>131.66999999999999</v>
      </c>
      <c r="F29" s="51" t="s">
        <v>228</v>
      </c>
      <c r="G29" s="55" t="s">
        <v>84</v>
      </c>
      <c r="H29" s="26"/>
      <c r="I29" s="14"/>
    </row>
    <row r="30" spans="1:9" ht="33.75" customHeight="1" x14ac:dyDescent="0.25">
      <c r="A30" s="60"/>
      <c r="B30" s="61"/>
      <c r="C30" s="62"/>
      <c r="D30" s="63"/>
      <c r="E30" s="64">
        <f>SUM(E2:E29)</f>
        <v>134310</v>
      </c>
      <c r="F30" s="92"/>
      <c r="G30" s="65"/>
      <c r="H30" s="26"/>
      <c r="I30" s="14"/>
    </row>
    <row r="31" spans="1:9" ht="39.950000000000003" customHeight="1" x14ac:dyDescent="0.25">
      <c r="A31" s="58" t="s">
        <v>80</v>
      </c>
      <c r="B31" s="51" t="s">
        <v>101</v>
      </c>
      <c r="C31" s="56" t="s">
        <v>186</v>
      </c>
      <c r="D31" s="57" t="s">
        <v>104</v>
      </c>
      <c r="E31" s="59">
        <v>1983.25</v>
      </c>
      <c r="F31" s="51">
        <v>2650</v>
      </c>
      <c r="G31" s="55" t="s">
        <v>123</v>
      </c>
      <c r="H31" s="26"/>
      <c r="I31" s="14"/>
    </row>
    <row r="32" spans="1:9" ht="39.950000000000003" customHeight="1" x14ac:dyDescent="0.25">
      <c r="A32" s="58" t="s">
        <v>80</v>
      </c>
      <c r="B32" s="51" t="s">
        <v>101</v>
      </c>
      <c r="C32" s="56" t="s">
        <v>145</v>
      </c>
      <c r="D32" s="57" t="s">
        <v>146</v>
      </c>
      <c r="E32" s="59">
        <v>1960</v>
      </c>
      <c r="F32" s="51">
        <v>2646</v>
      </c>
      <c r="G32" s="55" t="s">
        <v>123</v>
      </c>
      <c r="H32" s="26"/>
      <c r="I32" s="14"/>
    </row>
    <row r="33" spans="1:9" ht="39.950000000000003" customHeight="1" x14ac:dyDescent="0.25">
      <c r="A33" s="58" t="s">
        <v>128</v>
      </c>
      <c r="B33" s="51">
        <v>19324</v>
      </c>
      <c r="C33" s="56" t="s">
        <v>139</v>
      </c>
      <c r="D33" s="57" t="s">
        <v>108</v>
      </c>
      <c r="E33" s="59">
        <v>3917.21</v>
      </c>
      <c r="F33" s="51">
        <v>2669</v>
      </c>
      <c r="G33" s="55" t="s">
        <v>123</v>
      </c>
      <c r="H33" s="26"/>
      <c r="I33" s="14"/>
    </row>
    <row r="34" spans="1:9" ht="39.950000000000003" customHeight="1" x14ac:dyDescent="0.25">
      <c r="A34" s="58" t="s">
        <v>128</v>
      </c>
      <c r="B34" s="51">
        <v>19301</v>
      </c>
      <c r="C34" s="56" t="s">
        <v>139</v>
      </c>
      <c r="D34" s="57" t="s">
        <v>108</v>
      </c>
      <c r="E34" s="59">
        <v>3917.21</v>
      </c>
      <c r="F34" s="51">
        <v>2668</v>
      </c>
      <c r="G34" s="55" t="s">
        <v>123</v>
      </c>
      <c r="H34" s="26"/>
      <c r="I34" s="14"/>
    </row>
    <row r="35" spans="1:9" ht="39.950000000000003" customHeight="1" x14ac:dyDescent="0.25">
      <c r="A35" s="58" t="s">
        <v>151</v>
      </c>
      <c r="B35" s="51">
        <v>25061</v>
      </c>
      <c r="C35" s="56" t="s">
        <v>152</v>
      </c>
      <c r="D35" s="57" t="s">
        <v>153</v>
      </c>
      <c r="E35" s="59">
        <v>236.49</v>
      </c>
      <c r="F35" s="51">
        <v>2657</v>
      </c>
      <c r="G35" s="55" t="s">
        <v>123</v>
      </c>
      <c r="H35" s="26"/>
      <c r="I35" s="14"/>
    </row>
    <row r="36" spans="1:9" ht="39.950000000000003" customHeight="1" x14ac:dyDescent="0.25">
      <c r="A36" s="58" t="s">
        <v>151</v>
      </c>
      <c r="B36" s="51">
        <v>25062</v>
      </c>
      <c r="C36" s="56" t="s">
        <v>152</v>
      </c>
      <c r="D36" s="57" t="s">
        <v>153</v>
      </c>
      <c r="E36" s="59">
        <v>236.49</v>
      </c>
      <c r="F36" s="51">
        <v>2658</v>
      </c>
      <c r="G36" s="55" t="s">
        <v>123</v>
      </c>
      <c r="H36" s="26"/>
      <c r="I36" s="14"/>
    </row>
    <row r="37" spans="1:9" ht="39.950000000000003" customHeight="1" x14ac:dyDescent="0.25">
      <c r="A37" s="58" t="s">
        <v>151</v>
      </c>
      <c r="B37" s="51">
        <v>25056</v>
      </c>
      <c r="C37" s="56" t="s">
        <v>152</v>
      </c>
      <c r="D37" s="57" t="s">
        <v>153</v>
      </c>
      <c r="E37" s="59">
        <v>236.97</v>
      </c>
      <c r="F37" s="51">
        <v>2659</v>
      </c>
      <c r="G37" s="55" t="s">
        <v>123</v>
      </c>
      <c r="H37" s="26"/>
      <c r="I37" s="14"/>
    </row>
    <row r="38" spans="1:9" ht="39.950000000000003" customHeight="1" x14ac:dyDescent="0.25">
      <c r="A38" s="58" t="s">
        <v>159</v>
      </c>
      <c r="B38" s="51">
        <v>1</v>
      </c>
      <c r="C38" s="56" t="s">
        <v>154</v>
      </c>
      <c r="D38" s="57" t="s">
        <v>155</v>
      </c>
      <c r="E38" s="59">
        <v>2623</v>
      </c>
      <c r="F38" s="51">
        <v>2655</v>
      </c>
      <c r="G38" s="55" t="s">
        <v>123</v>
      </c>
      <c r="H38" s="26"/>
      <c r="I38" s="14"/>
    </row>
    <row r="39" spans="1:9" ht="39.950000000000003" customHeight="1" x14ac:dyDescent="0.25">
      <c r="A39" s="58"/>
      <c r="B39" s="51">
        <v>467</v>
      </c>
      <c r="C39" s="56" t="s">
        <v>168</v>
      </c>
      <c r="D39" s="57" t="s">
        <v>167</v>
      </c>
      <c r="E39" s="59">
        <v>11200</v>
      </c>
      <c r="F39" s="51">
        <v>2651</v>
      </c>
      <c r="G39" s="55" t="s">
        <v>123</v>
      </c>
      <c r="H39" s="26"/>
      <c r="I39" s="14"/>
    </row>
    <row r="40" spans="1:9" ht="39.950000000000003" customHeight="1" x14ac:dyDescent="0.25">
      <c r="A40" s="50" t="s">
        <v>115</v>
      </c>
      <c r="B40" s="51">
        <v>103</v>
      </c>
      <c r="C40" s="52" t="s">
        <v>158</v>
      </c>
      <c r="D40" s="53" t="s">
        <v>157</v>
      </c>
      <c r="E40" s="59">
        <v>1220.05</v>
      </c>
      <c r="F40" s="51">
        <v>7180963</v>
      </c>
      <c r="G40" s="55" t="s">
        <v>123</v>
      </c>
      <c r="H40" s="26"/>
      <c r="I40" s="14"/>
    </row>
    <row r="41" spans="1:9" ht="39.950000000000003" customHeight="1" x14ac:dyDescent="0.25">
      <c r="A41" s="50" t="s">
        <v>115</v>
      </c>
      <c r="B41" s="51" t="s">
        <v>71</v>
      </c>
      <c r="C41" s="56" t="s">
        <v>121</v>
      </c>
      <c r="D41" s="53" t="s">
        <v>63</v>
      </c>
      <c r="E41" s="59">
        <v>60.45</v>
      </c>
      <c r="F41" s="51" t="s">
        <v>228</v>
      </c>
      <c r="G41" s="55" t="s">
        <v>123</v>
      </c>
      <c r="H41" s="26"/>
      <c r="I41" s="14"/>
    </row>
    <row r="42" spans="1:9" ht="39.950000000000003" customHeight="1" x14ac:dyDescent="0.25">
      <c r="A42" s="50" t="s">
        <v>115</v>
      </c>
      <c r="B42" s="51" t="s">
        <v>71</v>
      </c>
      <c r="C42" s="56" t="s">
        <v>121</v>
      </c>
      <c r="D42" s="53" t="s">
        <v>63</v>
      </c>
      <c r="E42" s="59">
        <v>19.5</v>
      </c>
      <c r="F42" s="51" t="s">
        <v>228</v>
      </c>
      <c r="G42" s="55" t="s">
        <v>123</v>
      </c>
      <c r="H42" s="26"/>
      <c r="I42" s="14"/>
    </row>
    <row r="43" spans="1:9" ht="39.950000000000003" customHeight="1" x14ac:dyDescent="0.25">
      <c r="A43" s="66"/>
      <c r="B43" s="67"/>
      <c r="C43" s="68"/>
      <c r="D43" s="69"/>
      <c r="E43" s="70">
        <f>SUM(E31:E42)</f>
        <v>27610.62</v>
      </c>
      <c r="F43" s="92"/>
      <c r="G43" s="71"/>
      <c r="H43" s="26"/>
      <c r="I43" s="14"/>
    </row>
    <row r="44" spans="1:9" ht="32.25" customHeight="1" x14ac:dyDescent="0.25">
      <c r="A44" s="58" t="s">
        <v>80</v>
      </c>
      <c r="B44" s="72" t="s">
        <v>73</v>
      </c>
      <c r="C44" s="56" t="s">
        <v>293</v>
      </c>
      <c r="D44" s="53"/>
      <c r="E44" s="59">
        <v>1641.58</v>
      </c>
      <c r="F44" s="51">
        <v>239</v>
      </c>
      <c r="G44" s="55" t="s">
        <v>85</v>
      </c>
    </row>
    <row r="45" spans="1:9" ht="27.95" customHeight="1" x14ac:dyDescent="0.25">
      <c r="A45" s="58" t="s">
        <v>80</v>
      </c>
      <c r="B45" s="72" t="s">
        <v>73</v>
      </c>
      <c r="C45" s="56" t="s">
        <v>293</v>
      </c>
      <c r="D45" s="53"/>
      <c r="E45" s="59">
        <v>1725.38</v>
      </c>
      <c r="F45" s="51">
        <v>239</v>
      </c>
      <c r="G45" s="55" t="s">
        <v>85</v>
      </c>
    </row>
    <row r="46" spans="1:9" ht="27.95" customHeight="1" x14ac:dyDescent="0.25">
      <c r="A46" s="58" t="s">
        <v>80</v>
      </c>
      <c r="B46" s="72" t="s">
        <v>73</v>
      </c>
      <c r="C46" s="56" t="s">
        <v>293</v>
      </c>
      <c r="D46" s="53"/>
      <c r="E46" s="59">
        <v>1859.29</v>
      </c>
      <c r="F46" s="51">
        <v>239</v>
      </c>
      <c r="G46" s="55" t="s">
        <v>85</v>
      </c>
    </row>
    <row r="47" spans="1:9" ht="27.95" customHeight="1" x14ac:dyDescent="0.25">
      <c r="A47" s="58" t="s">
        <v>80</v>
      </c>
      <c r="B47" s="72" t="s">
        <v>73</v>
      </c>
      <c r="C47" s="56" t="s">
        <v>293</v>
      </c>
      <c r="D47" s="53"/>
      <c r="E47" s="59">
        <v>1668.69</v>
      </c>
      <c r="F47" s="51">
        <v>239</v>
      </c>
      <c r="G47" s="55" t="s">
        <v>85</v>
      </c>
    </row>
    <row r="48" spans="1:9" ht="27.95" customHeight="1" x14ac:dyDescent="0.25">
      <c r="A48" s="58" t="s">
        <v>80</v>
      </c>
      <c r="B48" s="51" t="s">
        <v>75</v>
      </c>
      <c r="C48" s="52" t="s">
        <v>76</v>
      </c>
      <c r="D48" s="53"/>
      <c r="E48" s="59">
        <v>602.47</v>
      </c>
      <c r="F48" s="51">
        <v>391419</v>
      </c>
      <c r="G48" s="55" t="s">
        <v>85</v>
      </c>
    </row>
    <row r="49" spans="1:7" ht="27.95" customHeight="1" x14ac:dyDescent="0.25">
      <c r="A49" s="58" t="s">
        <v>80</v>
      </c>
      <c r="B49" s="51" t="s">
        <v>74</v>
      </c>
      <c r="C49" s="56" t="s">
        <v>121</v>
      </c>
      <c r="D49" s="53"/>
      <c r="E49" s="59">
        <v>580.51</v>
      </c>
      <c r="F49" s="51">
        <v>391602</v>
      </c>
      <c r="G49" s="55" t="s">
        <v>85</v>
      </c>
    </row>
    <row r="50" spans="1:7" ht="30" customHeight="1" x14ac:dyDescent="0.25">
      <c r="A50" s="58" t="s">
        <v>80</v>
      </c>
      <c r="B50" s="101">
        <v>99413905</v>
      </c>
      <c r="C50" s="56" t="s">
        <v>137</v>
      </c>
      <c r="D50" s="53" t="s">
        <v>138</v>
      </c>
      <c r="E50" s="59">
        <v>7.6</v>
      </c>
      <c r="F50" s="51">
        <v>2673</v>
      </c>
      <c r="G50" s="55" t="s">
        <v>85</v>
      </c>
    </row>
    <row r="51" spans="1:7" ht="27.95" customHeight="1" x14ac:dyDescent="0.25">
      <c r="A51" s="58" t="s">
        <v>80</v>
      </c>
      <c r="B51" s="101">
        <v>775152</v>
      </c>
      <c r="C51" s="56" t="s">
        <v>137</v>
      </c>
      <c r="D51" s="53" t="s">
        <v>138</v>
      </c>
      <c r="E51" s="59">
        <v>2340</v>
      </c>
      <c r="F51" s="51">
        <v>2673</v>
      </c>
      <c r="G51" s="55" t="s">
        <v>85</v>
      </c>
    </row>
    <row r="52" spans="1:7" ht="27.95" customHeight="1" x14ac:dyDescent="0.25">
      <c r="A52" s="58" t="s">
        <v>80</v>
      </c>
      <c r="B52" s="101">
        <v>99414020</v>
      </c>
      <c r="C52" s="56" t="s">
        <v>137</v>
      </c>
      <c r="D52" s="53" t="s">
        <v>138</v>
      </c>
      <c r="E52" s="59">
        <v>7.6</v>
      </c>
      <c r="F52" s="51">
        <v>2672</v>
      </c>
      <c r="G52" s="55" t="s">
        <v>85</v>
      </c>
    </row>
    <row r="53" spans="1:7" ht="27.95" customHeight="1" x14ac:dyDescent="0.25">
      <c r="A53" s="58" t="s">
        <v>80</v>
      </c>
      <c r="B53" s="101">
        <v>775214</v>
      </c>
      <c r="C53" s="56" t="s">
        <v>137</v>
      </c>
      <c r="D53" s="53" t="s">
        <v>138</v>
      </c>
      <c r="E53" s="59">
        <v>1112.68</v>
      </c>
      <c r="F53" s="51">
        <v>2672</v>
      </c>
      <c r="G53" s="55" t="s">
        <v>85</v>
      </c>
    </row>
    <row r="54" spans="1:7" ht="27.95" customHeight="1" x14ac:dyDescent="0.25">
      <c r="A54" s="58" t="s">
        <v>80</v>
      </c>
      <c r="B54" s="73" t="s">
        <v>136</v>
      </c>
      <c r="C54" s="56" t="s">
        <v>149</v>
      </c>
      <c r="D54" s="53" t="s">
        <v>150</v>
      </c>
      <c r="E54" s="59">
        <v>55.62</v>
      </c>
      <c r="F54" s="51">
        <v>2654</v>
      </c>
      <c r="G54" s="55" t="s">
        <v>85</v>
      </c>
    </row>
    <row r="55" spans="1:7" ht="27.95" customHeight="1" x14ac:dyDescent="0.25">
      <c r="A55" s="58" t="s">
        <v>80</v>
      </c>
      <c r="B55" s="73" t="s">
        <v>73</v>
      </c>
      <c r="C55" s="56" t="s">
        <v>293</v>
      </c>
      <c r="D55" s="53"/>
      <c r="E55" s="59">
        <v>1194.97</v>
      </c>
      <c r="F55" s="51">
        <v>240</v>
      </c>
      <c r="G55" s="55" t="s">
        <v>85</v>
      </c>
    </row>
    <row r="56" spans="1:7" ht="27.95" customHeight="1" x14ac:dyDescent="0.25">
      <c r="A56" s="58" t="s">
        <v>82</v>
      </c>
      <c r="B56" s="73" t="s">
        <v>73</v>
      </c>
      <c r="C56" s="56" t="s">
        <v>293</v>
      </c>
      <c r="D56" s="53"/>
      <c r="E56" s="59">
        <v>811.06</v>
      </c>
      <c r="F56" s="51">
        <v>239</v>
      </c>
      <c r="G56" s="55" t="s">
        <v>85</v>
      </c>
    </row>
    <row r="57" spans="1:7" ht="27.95" customHeight="1" x14ac:dyDescent="0.25">
      <c r="A57" s="58" t="s">
        <v>82</v>
      </c>
      <c r="B57" s="73" t="s">
        <v>73</v>
      </c>
      <c r="C57" s="56" t="s">
        <v>293</v>
      </c>
      <c r="D57" s="53"/>
      <c r="E57" s="59">
        <v>2554.91</v>
      </c>
      <c r="F57" s="51">
        <v>239</v>
      </c>
      <c r="G57" s="55" t="s">
        <v>85</v>
      </c>
    </row>
    <row r="58" spans="1:7" ht="27.95" customHeight="1" x14ac:dyDescent="0.25">
      <c r="A58" s="58" t="s">
        <v>82</v>
      </c>
      <c r="B58" s="72" t="s">
        <v>73</v>
      </c>
      <c r="C58" s="56" t="s">
        <v>293</v>
      </c>
      <c r="D58" s="53"/>
      <c r="E58" s="59">
        <f>5346.08-3796.2</f>
        <v>1549.88</v>
      </c>
      <c r="F58" s="51">
        <v>239</v>
      </c>
      <c r="G58" s="55" t="s">
        <v>85</v>
      </c>
    </row>
    <row r="59" spans="1:7" ht="27.95" customHeight="1" x14ac:dyDescent="0.25">
      <c r="A59" s="58" t="s">
        <v>82</v>
      </c>
      <c r="B59" s="72" t="s">
        <v>73</v>
      </c>
      <c r="C59" s="56" t="s">
        <v>293</v>
      </c>
      <c r="D59" s="53"/>
      <c r="E59" s="59">
        <v>2171.96</v>
      </c>
      <c r="F59" s="51">
        <v>239</v>
      </c>
      <c r="G59" s="55" t="s">
        <v>85</v>
      </c>
    </row>
    <row r="60" spans="1:7" ht="27.95" customHeight="1" x14ac:dyDescent="0.25">
      <c r="A60" s="58" t="s">
        <v>82</v>
      </c>
      <c r="B60" s="72" t="s">
        <v>73</v>
      </c>
      <c r="C60" s="56" t="s">
        <v>293</v>
      </c>
      <c r="D60" s="53"/>
      <c r="E60" s="59">
        <f>3704.11-1982.55</f>
        <v>1721.5600000000002</v>
      </c>
      <c r="F60" s="51">
        <v>239</v>
      </c>
      <c r="G60" s="55" t="s">
        <v>85</v>
      </c>
    </row>
    <row r="61" spans="1:7" ht="27.95" customHeight="1" x14ac:dyDescent="0.25">
      <c r="A61" s="58" t="s">
        <v>82</v>
      </c>
      <c r="B61" s="72" t="s">
        <v>73</v>
      </c>
      <c r="C61" s="56" t="s">
        <v>293</v>
      </c>
      <c r="D61" s="53"/>
      <c r="E61" s="59">
        <f>5127.48-1982.55</f>
        <v>3144.9299999999994</v>
      </c>
      <c r="F61" s="51">
        <v>239</v>
      </c>
      <c r="G61" s="55" t="s">
        <v>85</v>
      </c>
    </row>
    <row r="62" spans="1:7" ht="27.95" customHeight="1" x14ac:dyDescent="0.25">
      <c r="A62" s="58" t="s">
        <v>82</v>
      </c>
      <c r="B62" s="72" t="s">
        <v>73</v>
      </c>
      <c r="C62" s="56" t="s">
        <v>293</v>
      </c>
      <c r="D62" s="53"/>
      <c r="E62" s="59">
        <f>4100.68-1982.55</f>
        <v>2118.13</v>
      </c>
      <c r="F62" s="51">
        <v>239</v>
      </c>
      <c r="G62" s="55" t="s">
        <v>85</v>
      </c>
    </row>
    <row r="63" spans="1:7" ht="27.95" customHeight="1" x14ac:dyDescent="0.25">
      <c r="A63" s="58" t="s">
        <v>82</v>
      </c>
      <c r="B63" s="72" t="s">
        <v>73</v>
      </c>
      <c r="C63" s="56" t="s">
        <v>293</v>
      </c>
      <c r="D63" s="53"/>
      <c r="E63" s="59">
        <f>4505.72-1982.55</f>
        <v>2523.17</v>
      </c>
      <c r="F63" s="51">
        <v>239</v>
      </c>
      <c r="G63" s="55" t="s">
        <v>85</v>
      </c>
    </row>
    <row r="64" spans="1:7" ht="27.95" customHeight="1" x14ac:dyDescent="0.25">
      <c r="A64" s="58" t="s">
        <v>82</v>
      </c>
      <c r="B64" s="72" t="s">
        <v>73</v>
      </c>
      <c r="C64" s="56" t="s">
        <v>293</v>
      </c>
      <c r="D64" s="53"/>
      <c r="E64" s="59">
        <v>3918.54</v>
      </c>
      <c r="F64" s="51">
        <v>239</v>
      </c>
      <c r="G64" s="55" t="s">
        <v>85</v>
      </c>
    </row>
    <row r="65" spans="1:7" ht="27.95" customHeight="1" x14ac:dyDescent="0.25">
      <c r="A65" s="58" t="s">
        <v>82</v>
      </c>
      <c r="B65" s="72" t="s">
        <v>73</v>
      </c>
      <c r="C65" s="56" t="s">
        <v>293</v>
      </c>
      <c r="D65" s="53"/>
      <c r="E65" s="59">
        <v>1690.9</v>
      </c>
      <c r="F65" s="51">
        <v>239</v>
      </c>
      <c r="G65" s="55" t="s">
        <v>85</v>
      </c>
    </row>
    <row r="66" spans="1:7" ht="27.95" customHeight="1" x14ac:dyDescent="0.25">
      <c r="A66" s="58" t="s">
        <v>82</v>
      </c>
      <c r="B66" s="51" t="s">
        <v>71</v>
      </c>
      <c r="C66" s="56" t="s">
        <v>121</v>
      </c>
      <c r="D66" s="53" t="s">
        <v>63</v>
      </c>
      <c r="E66" s="59">
        <v>4267.53</v>
      </c>
      <c r="F66" s="51">
        <v>391602</v>
      </c>
      <c r="G66" s="55" t="s">
        <v>85</v>
      </c>
    </row>
    <row r="67" spans="1:7" ht="27.95" customHeight="1" x14ac:dyDescent="0.25">
      <c r="A67" s="58" t="s">
        <v>82</v>
      </c>
      <c r="B67" s="51" t="s">
        <v>75</v>
      </c>
      <c r="C67" s="52" t="s">
        <v>76</v>
      </c>
      <c r="D67" s="53"/>
      <c r="E67" s="59">
        <v>3217.42</v>
      </c>
      <c r="F67" s="51">
        <v>391419</v>
      </c>
      <c r="G67" s="55" t="s">
        <v>85</v>
      </c>
    </row>
    <row r="68" spans="1:7" ht="27.95" customHeight="1" x14ac:dyDescent="0.25">
      <c r="A68" s="58" t="s">
        <v>82</v>
      </c>
      <c r="B68" s="51" t="s">
        <v>75</v>
      </c>
      <c r="C68" s="52" t="s">
        <v>76</v>
      </c>
      <c r="D68" s="53"/>
      <c r="E68" s="59">
        <f>457.26+266.43</f>
        <v>723.69</v>
      </c>
      <c r="F68" s="51">
        <v>391421</v>
      </c>
      <c r="G68" s="55" t="s">
        <v>85</v>
      </c>
    </row>
    <row r="69" spans="1:7" ht="27.95" customHeight="1" x14ac:dyDescent="0.25">
      <c r="A69" s="58" t="s">
        <v>82</v>
      </c>
      <c r="B69" s="51" t="s">
        <v>71</v>
      </c>
      <c r="C69" s="56" t="s">
        <v>121</v>
      </c>
      <c r="D69" s="53"/>
      <c r="E69" s="59">
        <f>640.08+1177.9</f>
        <v>1817.98</v>
      </c>
      <c r="F69" s="51">
        <v>391607</v>
      </c>
      <c r="G69" s="55" t="s">
        <v>85</v>
      </c>
    </row>
    <row r="70" spans="1:7" ht="32.25" customHeight="1" x14ac:dyDescent="0.25">
      <c r="A70" s="58" t="s">
        <v>82</v>
      </c>
      <c r="B70" s="101">
        <v>99413905</v>
      </c>
      <c r="C70" s="56" t="s">
        <v>137</v>
      </c>
      <c r="D70" s="53" t="s">
        <v>138</v>
      </c>
      <c r="E70" s="59">
        <v>19</v>
      </c>
      <c r="F70" s="51">
        <v>2673</v>
      </c>
      <c r="G70" s="55" t="s">
        <v>85</v>
      </c>
    </row>
    <row r="71" spans="1:7" ht="33.75" customHeight="1" x14ac:dyDescent="0.25">
      <c r="A71" s="58" t="s">
        <v>82</v>
      </c>
      <c r="B71" s="101">
        <v>775152</v>
      </c>
      <c r="C71" s="56" t="s">
        <v>137</v>
      </c>
      <c r="D71" s="53" t="s">
        <v>138</v>
      </c>
      <c r="E71" s="59">
        <v>6090</v>
      </c>
      <c r="F71" s="51">
        <v>2673</v>
      </c>
      <c r="G71" s="55" t="s">
        <v>85</v>
      </c>
    </row>
    <row r="72" spans="1:7" ht="33.75" customHeight="1" x14ac:dyDescent="0.25">
      <c r="A72" s="58" t="s">
        <v>82</v>
      </c>
      <c r="B72" s="101">
        <v>99414020</v>
      </c>
      <c r="C72" s="56" t="s">
        <v>137</v>
      </c>
      <c r="D72" s="53" t="s">
        <v>138</v>
      </c>
      <c r="E72" s="59">
        <v>19</v>
      </c>
      <c r="F72" s="51">
        <v>2672</v>
      </c>
      <c r="G72" s="55" t="s">
        <v>85</v>
      </c>
    </row>
    <row r="73" spans="1:7" ht="33.75" customHeight="1" x14ac:dyDescent="0.25">
      <c r="A73" s="58" t="s">
        <v>82</v>
      </c>
      <c r="B73" s="101">
        <v>775214</v>
      </c>
      <c r="C73" s="56" t="s">
        <v>137</v>
      </c>
      <c r="D73" s="53" t="s">
        <v>138</v>
      </c>
      <c r="E73" s="59">
        <v>2781.7</v>
      </c>
      <c r="F73" s="51">
        <v>2672</v>
      </c>
      <c r="G73" s="55" t="s">
        <v>85</v>
      </c>
    </row>
    <row r="74" spans="1:7" ht="33.75" customHeight="1" x14ac:dyDescent="0.25">
      <c r="A74" s="58" t="s">
        <v>82</v>
      </c>
      <c r="B74" s="73" t="s">
        <v>136</v>
      </c>
      <c r="C74" s="56" t="s">
        <v>149</v>
      </c>
      <c r="D74" s="53" t="s">
        <v>150</v>
      </c>
      <c r="E74" s="59">
        <v>358.5</v>
      </c>
      <c r="F74" s="51">
        <v>2654</v>
      </c>
      <c r="G74" s="55" t="s">
        <v>85</v>
      </c>
    </row>
    <row r="75" spans="1:7" ht="27.95" customHeight="1" x14ac:dyDescent="0.25">
      <c r="A75" s="58" t="s">
        <v>124</v>
      </c>
      <c r="B75" s="73" t="s">
        <v>73</v>
      </c>
      <c r="C75" s="56" t="s">
        <v>293</v>
      </c>
      <c r="D75" s="57"/>
      <c r="E75" s="59">
        <v>1931.75</v>
      </c>
      <c r="F75" s="51">
        <v>239</v>
      </c>
      <c r="G75" s="55" t="s">
        <v>85</v>
      </c>
    </row>
    <row r="76" spans="1:7" ht="27.95" customHeight="1" x14ac:dyDescent="0.25">
      <c r="A76" s="58" t="s">
        <v>124</v>
      </c>
      <c r="B76" s="73" t="s">
        <v>73</v>
      </c>
      <c r="C76" s="56" t="s">
        <v>293</v>
      </c>
      <c r="D76" s="53"/>
      <c r="E76" s="54">
        <v>2192.44</v>
      </c>
      <c r="F76" s="51">
        <v>239</v>
      </c>
      <c r="G76" s="55" t="s">
        <v>85</v>
      </c>
    </row>
    <row r="77" spans="1:7" ht="30" customHeight="1" x14ac:dyDescent="0.25">
      <c r="A77" s="58" t="s">
        <v>124</v>
      </c>
      <c r="B77" s="101">
        <v>99413905</v>
      </c>
      <c r="C77" s="56" t="s">
        <v>137</v>
      </c>
      <c r="D77" s="53" t="s">
        <v>138</v>
      </c>
      <c r="E77" s="54">
        <v>3.8</v>
      </c>
      <c r="F77" s="51">
        <v>2673</v>
      </c>
      <c r="G77" s="55" t="s">
        <v>85</v>
      </c>
    </row>
    <row r="78" spans="1:7" ht="33.75" customHeight="1" x14ac:dyDescent="0.25">
      <c r="A78" s="58" t="s">
        <v>124</v>
      </c>
      <c r="B78" s="101">
        <v>775152</v>
      </c>
      <c r="C78" s="56" t="s">
        <v>137</v>
      </c>
      <c r="D78" s="53" t="s">
        <v>138</v>
      </c>
      <c r="E78" s="54">
        <v>1380</v>
      </c>
      <c r="F78" s="51">
        <v>2673</v>
      </c>
      <c r="G78" s="55" t="s">
        <v>85</v>
      </c>
    </row>
    <row r="79" spans="1:7" ht="33.75" customHeight="1" x14ac:dyDescent="0.25">
      <c r="A79" s="58" t="s">
        <v>124</v>
      </c>
      <c r="B79" s="101">
        <v>99414020</v>
      </c>
      <c r="C79" s="56" t="s">
        <v>137</v>
      </c>
      <c r="D79" s="53" t="s">
        <v>138</v>
      </c>
      <c r="E79" s="54">
        <v>3.8</v>
      </c>
      <c r="F79" s="51">
        <v>2672</v>
      </c>
      <c r="G79" s="55" t="s">
        <v>85</v>
      </c>
    </row>
    <row r="80" spans="1:7" ht="33.75" customHeight="1" x14ac:dyDescent="0.25">
      <c r="A80" s="58" t="s">
        <v>124</v>
      </c>
      <c r="B80" s="101">
        <v>775214</v>
      </c>
      <c r="C80" s="56" t="s">
        <v>137</v>
      </c>
      <c r="D80" s="53" t="s">
        <v>138</v>
      </c>
      <c r="E80" s="54">
        <v>556.34</v>
      </c>
      <c r="F80" s="51">
        <v>2672</v>
      </c>
      <c r="G80" s="55" t="s">
        <v>85</v>
      </c>
    </row>
    <row r="81" spans="1:7" ht="27.95" customHeight="1" x14ac:dyDescent="0.25">
      <c r="A81" s="58" t="s">
        <v>124</v>
      </c>
      <c r="B81" s="73" t="s">
        <v>136</v>
      </c>
      <c r="C81" s="56" t="s">
        <v>149</v>
      </c>
      <c r="D81" s="53" t="s">
        <v>150</v>
      </c>
      <c r="E81" s="54">
        <v>31.97</v>
      </c>
      <c r="F81" s="51">
        <v>2654</v>
      </c>
      <c r="G81" s="55" t="s">
        <v>85</v>
      </c>
    </row>
    <row r="82" spans="1:7" ht="27.95" customHeight="1" x14ac:dyDescent="0.25">
      <c r="A82" s="58" t="s">
        <v>124</v>
      </c>
      <c r="B82" s="51" t="s">
        <v>71</v>
      </c>
      <c r="C82" s="56" t="s">
        <v>121</v>
      </c>
      <c r="D82" s="53"/>
      <c r="E82" s="59">
        <v>357.58</v>
      </c>
      <c r="F82" s="51">
        <v>391602</v>
      </c>
      <c r="G82" s="55" t="s">
        <v>85</v>
      </c>
    </row>
    <row r="83" spans="1:7" ht="27.95" customHeight="1" x14ac:dyDescent="0.25">
      <c r="A83" s="58" t="s">
        <v>124</v>
      </c>
      <c r="B83" s="51" t="s">
        <v>75</v>
      </c>
      <c r="C83" s="52" t="s">
        <v>76</v>
      </c>
      <c r="D83" s="53"/>
      <c r="E83" s="59">
        <v>361.09</v>
      </c>
      <c r="F83" s="51">
        <v>391419</v>
      </c>
      <c r="G83" s="55" t="s">
        <v>85</v>
      </c>
    </row>
    <row r="84" spans="1:7" ht="27.95" customHeight="1" x14ac:dyDescent="0.25">
      <c r="A84" s="50" t="s">
        <v>156</v>
      </c>
      <c r="B84" s="51">
        <v>5160</v>
      </c>
      <c r="C84" s="52" t="s">
        <v>195</v>
      </c>
      <c r="D84" s="53" t="s">
        <v>122</v>
      </c>
      <c r="E84" s="54">
        <v>478.4</v>
      </c>
      <c r="F84" s="51">
        <v>39118</v>
      </c>
      <c r="G84" s="74" t="s">
        <v>31</v>
      </c>
    </row>
    <row r="85" spans="1:7" ht="27.95" customHeight="1" x14ac:dyDescent="0.25">
      <c r="A85" s="50" t="s">
        <v>127</v>
      </c>
      <c r="B85" s="51">
        <v>139185</v>
      </c>
      <c r="C85" s="52" t="s">
        <v>171</v>
      </c>
      <c r="D85" s="53" t="s">
        <v>172</v>
      </c>
      <c r="E85" s="75">
        <v>25</v>
      </c>
      <c r="F85" s="51">
        <v>391418</v>
      </c>
      <c r="G85" s="74" t="s">
        <v>173</v>
      </c>
    </row>
    <row r="86" spans="1:7" ht="27.95" customHeight="1" x14ac:dyDescent="0.25">
      <c r="A86" s="58"/>
      <c r="B86" s="51"/>
      <c r="C86" s="52"/>
      <c r="D86" s="53"/>
      <c r="E86" s="76">
        <f>SUM(E44:E85)</f>
        <v>61618.420000000013</v>
      </c>
      <c r="F86" s="51"/>
      <c r="G86" s="55"/>
    </row>
    <row r="87" spans="1:7" ht="22.5" customHeight="1" x14ac:dyDescent="0.25">
      <c r="A87" s="60"/>
      <c r="B87" s="61"/>
      <c r="C87" s="62" t="s">
        <v>97</v>
      </c>
      <c r="D87" s="63"/>
      <c r="E87" s="77">
        <f>E86</f>
        <v>61618.420000000013</v>
      </c>
      <c r="F87" s="92"/>
      <c r="G87" s="65"/>
    </row>
    <row r="88" spans="1:7" ht="30.75" customHeight="1" x14ac:dyDescent="0.25">
      <c r="A88" s="50" t="s">
        <v>129</v>
      </c>
      <c r="B88" s="51">
        <v>14919</v>
      </c>
      <c r="C88" s="56" t="s">
        <v>248</v>
      </c>
      <c r="D88" s="53" t="s">
        <v>249</v>
      </c>
      <c r="E88" s="54">
        <v>177</v>
      </c>
      <c r="F88" s="51">
        <v>39103</v>
      </c>
      <c r="G88" s="78" t="s">
        <v>162</v>
      </c>
    </row>
    <row r="89" spans="1:7" ht="27.95" customHeight="1" x14ac:dyDescent="0.25">
      <c r="A89" s="50" t="s">
        <v>129</v>
      </c>
      <c r="B89" s="51">
        <v>5020</v>
      </c>
      <c r="C89" s="56" t="s">
        <v>250</v>
      </c>
      <c r="D89" s="53" t="s">
        <v>251</v>
      </c>
      <c r="E89" s="54">
        <v>121.57</v>
      </c>
      <c r="F89" s="51">
        <v>9085778</v>
      </c>
      <c r="G89" s="78" t="s">
        <v>162</v>
      </c>
    </row>
    <row r="90" spans="1:7" ht="31.5" customHeight="1" x14ac:dyDescent="0.25">
      <c r="A90" s="50" t="s">
        <v>129</v>
      </c>
      <c r="B90" s="51">
        <v>87884</v>
      </c>
      <c r="C90" s="56" t="s">
        <v>252</v>
      </c>
      <c r="D90" s="53" t="s">
        <v>253</v>
      </c>
      <c r="E90" s="54">
        <v>49</v>
      </c>
      <c r="F90" s="51">
        <v>39105</v>
      </c>
      <c r="G90" s="78" t="s">
        <v>162</v>
      </c>
    </row>
    <row r="91" spans="1:7" ht="32.25" customHeight="1" x14ac:dyDescent="0.25">
      <c r="A91" s="50" t="s">
        <v>196</v>
      </c>
      <c r="B91" s="51">
        <v>137405</v>
      </c>
      <c r="C91" s="56" t="s">
        <v>254</v>
      </c>
      <c r="D91" s="53" t="s">
        <v>255</v>
      </c>
      <c r="E91" s="79">
        <v>55.8</v>
      </c>
      <c r="F91" s="51">
        <v>391867</v>
      </c>
      <c r="G91" s="78" t="s">
        <v>226</v>
      </c>
    </row>
    <row r="92" spans="1:7" ht="31.5" customHeight="1" x14ac:dyDescent="0.25">
      <c r="A92" s="50" t="s">
        <v>129</v>
      </c>
      <c r="B92" s="51">
        <v>274092</v>
      </c>
      <c r="C92" s="56" t="s">
        <v>231</v>
      </c>
      <c r="D92" s="53" t="s">
        <v>232</v>
      </c>
      <c r="E92" s="79">
        <v>76</v>
      </c>
      <c r="F92" s="51">
        <v>2644</v>
      </c>
      <c r="G92" s="78" t="s">
        <v>162</v>
      </c>
    </row>
    <row r="93" spans="1:7" ht="27.95" customHeight="1" x14ac:dyDescent="0.25">
      <c r="A93" s="50" t="s">
        <v>129</v>
      </c>
      <c r="B93" s="51">
        <v>69062</v>
      </c>
      <c r="C93" s="56" t="s">
        <v>256</v>
      </c>
      <c r="D93" s="53" t="s">
        <v>257</v>
      </c>
      <c r="E93" s="79">
        <v>2523.6</v>
      </c>
      <c r="F93" s="51">
        <v>2649</v>
      </c>
      <c r="G93" s="78" t="s">
        <v>234</v>
      </c>
    </row>
    <row r="94" spans="1:7" ht="32.25" customHeight="1" x14ac:dyDescent="0.25">
      <c r="A94" s="50" t="s">
        <v>129</v>
      </c>
      <c r="B94" s="51">
        <v>880835</v>
      </c>
      <c r="C94" s="56" t="s">
        <v>258</v>
      </c>
      <c r="D94" s="53" t="s">
        <v>259</v>
      </c>
      <c r="E94" s="79">
        <v>76.81</v>
      </c>
      <c r="F94" s="51">
        <v>2653</v>
      </c>
      <c r="G94" s="78" t="s">
        <v>176</v>
      </c>
    </row>
    <row r="95" spans="1:7" ht="27.95" customHeight="1" x14ac:dyDescent="0.25">
      <c r="A95" s="50" t="s">
        <v>129</v>
      </c>
      <c r="B95" s="51">
        <v>931226</v>
      </c>
      <c r="C95" s="56" t="s">
        <v>260</v>
      </c>
      <c r="D95" s="53" t="s">
        <v>233</v>
      </c>
      <c r="E95" s="79">
        <v>373.29</v>
      </c>
      <c r="F95" s="51">
        <v>2660</v>
      </c>
      <c r="G95" s="78" t="s">
        <v>162</v>
      </c>
    </row>
    <row r="96" spans="1:7" ht="32.25" customHeight="1" x14ac:dyDescent="0.25">
      <c r="A96" s="50" t="s">
        <v>129</v>
      </c>
      <c r="B96" s="51">
        <v>931223</v>
      </c>
      <c r="C96" s="56" t="s">
        <v>260</v>
      </c>
      <c r="D96" s="53" t="s">
        <v>233</v>
      </c>
      <c r="E96" s="79">
        <v>1798.38</v>
      </c>
      <c r="F96" s="51">
        <v>2662</v>
      </c>
      <c r="G96" s="78" t="s">
        <v>176</v>
      </c>
    </row>
    <row r="97" spans="1:7" ht="27.95" customHeight="1" x14ac:dyDescent="0.25">
      <c r="A97" s="50" t="s">
        <v>129</v>
      </c>
      <c r="B97" s="51">
        <v>6930</v>
      </c>
      <c r="C97" s="56" t="s">
        <v>261</v>
      </c>
      <c r="D97" s="53" t="s">
        <v>262</v>
      </c>
      <c r="E97" s="79">
        <v>54</v>
      </c>
      <c r="F97" s="51">
        <v>391632</v>
      </c>
      <c r="G97" s="78" t="s">
        <v>226</v>
      </c>
    </row>
    <row r="98" spans="1:7" ht="34.5" customHeight="1" x14ac:dyDescent="0.25">
      <c r="A98" s="50" t="s">
        <v>129</v>
      </c>
      <c r="B98" s="51">
        <v>5042</v>
      </c>
      <c r="C98" s="56" t="s">
        <v>250</v>
      </c>
      <c r="D98" s="53" t="s">
        <v>251</v>
      </c>
      <c r="E98" s="79">
        <v>69.89</v>
      </c>
      <c r="F98" s="51">
        <v>3043590</v>
      </c>
      <c r="G98" s="74" t="s">
        <v>30</v>
      </c>
    </row>
    <row r="99" spans="1:7" ht="27.95" customHeight="1" x14ac:dyDescent="0.25">
      <c r="A99" s="50" t="s">
        <v>129</v>
      </c>
      <c r="B99" s="51">
        <v>182</v>
      </c>
      <c r="C99" s="56" t="s">
        <v>263</v>
      </c>
      <c r="D99" s="53" t="s">
        <v>264</v>
      </c>
      <c r="E99" s="79">
        <v>53.9</v>
      </c>
      <c r="F99" s="51">
        <v>391659</v>
      </c>
      <c r="G99" s="74" t="s">
        <v>265</v>
      </c>
    </row>
    <row r="100" spans="1:7" ht="29.25" customHeight="1" x14ac:dyDescent="0.25">
      <c r="A100" s="50" t="s">
        <v>129</v>
      </c>
      <c r="B100" s="51">
        <v>272481</v>
      </c>
      <c r="C100" s="56" t="s">
        <v>266</v>
      </c>
      <c r="D100" s="53" t="s">
        <v>267</v>
      </c>
      <c r="E100" s="79">
        <v>797.76</v>
      </c>
      <c r="F100" s="51">
        <v>2642</v>
      </c>
      <c r="G100" s="74" t="s">
        <v>30</v>
      </c>
    </row>
    <row r="101" spans="1:7" ht="27.95" customHeight="1" x14ac:dyDescent="0.25">
      <c r="A101" s="50" t="s">
        <v>129</v>
      </c>
      <c r="B101" s="51">
        <v>66</v>
      </c>
      <c r="C101" s="56" t="s">
        <v>268</v>
      </c>
      <c r="D101" s="57" t="s">
        <v>269</v>
      </c>
      <c r="E101" s="79">
        <v>2100</v>
      </c>
      <c r="F101" s="51">
        <v>2643</v>
      </c>
      <c r="G101" s="74" t="s">
        <v>30</v>
      </c>
    </row>
    <row r="102" spans="1:7" ht="27.95" customHeight="1" x14ac:dyDescent="0.25">
      <c r="A102" s="50" t="s">
        <v>129</v>
      </c>
      <c r="B102" s="51">
        <v>2008187</v>
      </c>
      <c r="C102" s="56" t="s">
        <v>270</v>
      </c>
      <c r="D102" s="57" t="s">
        <v>237</v>
      </c>
      <c r="E102" s="79">
        <v>293.36</v>
      </c>
      <c r="F102" s="51">
        <v>2647</v>
      </c>
      <c r="G102" s="74" t="s">
        <v>30</v>
      </c>
    </row>
    <row r="103" spans="1:7" ht="27.95" customHeight="1" x14ac:dyDescent="0.25">
      <c r="A103" s="50" t="s">
        <v>129</v>
      </c>
      <c r="B103" s="51">
        <v>42954</v>
      </c>
      <c r="C103" s="56" t="s">
        <v>271</v>
      </c>
      <c r="D103" s="57" t="s">
        <v>272</v>
      </c>
      <c r="E103" s="79">
        <v>88.4</v>
      </c>
      <c r="F103" s="51">
        <v>391623</v>
      </c>
      <c r="G103" s="74" t="s">
        <v>238</v>
      </c>
    </row>
    <row r="104" spans="1:7" ht="27.95" customHeight="1" x14ac:dyDescent="0.25">
      <c r="A104" s="50" t="s">
        <v>129</v>
      </c>
      <c r="B104" s="51">
        <v>78206</v>
      </c>
      <c r="C104" s="56" t="s">
        <v>273</v>
      </c>
      <c r="D104" s="57" t="s">
        <v>274</v>
      </c>
      <c r="E104" s="79">
        <v>550.76</v>
      </c>
      <c r="F104" s="51">
        <v>2648</v>
      </c>
      <c r="G104" s="74" t="s">
        <v>30</v>
      </c>
    </row>
    <row r="105" spans="1:7" ht="27.95" customHeight="1" x14ac:dyDescent="0.25">
      <c r="A105" s="50" t="s">
        <v>129</v>
      </c>
      <c r="B105" s="51">
        <v>8868976</v>
      </c>
      <c r="C105" s="56" t="s">
        <v>239</v>
      </c>
      <c r="D105" s="57" t="s">
        <v>240</v>
      </c>
      <c r="E105" s="79">
        <v>1283.2</v>
      </c>
      <c r="F105" s="51">
        <v>2661</v>
      </c>
      <c r="G105" s="74" t="s">
        <v>30</v>
      </c>
    </row>
    <row r="106" spans="1:7" ht="27.95" customHeight="1" x14ac:dyDescent="0.25">
      <c r="A106" s="50" t="s">
        <v>129</v>
      </c>
      <c r="B106" s="51">
        <v>385849</v>
      </c>
      <c r="C106" s="56" t="s">
        <v>235</v>
      </c>
      <c r="D106" s="57" t="s">
        <v>236</v>
      </c>
      <c r="E106" s="79">
        <v>716.64</v>
      </c>
      <c r="F106" s="51">
        <v>2663</v>
      </c>
      <c r="G106" s="74" t="s">
        <v>30</v>
      </c>
    </row>
    <row r="107" spans="1:7" ht="27.95" customHeight="1" x14ac:dyDescent="0.25">
      <c r="A107" s="50" t="s">
        <v>129</v>
      </c>
      <c r="B107" s="51">
        <v>4089</v>
      </c>
      <c r="C107" s="56" t="s">
        <v>275</v>
      </c>
      <c r="D107" s="57" t="s">
        <v>276</v>
      </c>
      <c r="E107" s="79">
        <v>204</v>
      </c>
      <c r="F107" s="51">
        <v>2665</v>
      </c>
      <c r="G107" s="74" t="s">
        <v>30</v>
      </c>
    </row>
    <row r="108" spans="1:7" ht="33.75" customHeight="1" x14ac:dyDescent="0.25">
      <c r="A108" s="50" t="s">
        <v>129</v>
      </c>
      <c r="B108" s="51">
        <v>9789</v>
      </c>
      <c r="C108" s="56" t="s">
        <v>241</v>
      </c>
      <c r="D108" s="57" t="s">
        <v>242</v>
      </c>
      <c r="E108" s="54">
        <v>186</v>
      </c>
      <c r="F108" s="51">
        <v>2667</v>
      </c>
      <c r="G108" s="74" t="s">
        <v>204</v>
      </c>
    </row>
    <row r="109" spans="1:7" ht="33.75" customHeight="1" x14ac:dyDescent="0.25">
      <c r="A109" s="50" t="s">
        <v>129</v>
      </c>
      <c r="B109" s="51">
        <v>19251</v>
      </c>
      <c r="C109" s="56" t="s">
        <v>152</v>
      </c>
      <c r="D109" s="57" t="s">
        <v>277</v>
      </c>
      <c r="E109" s="54">
        <v>2340</v>
      </c>
      <c r="F109" s="51">
        <v>2645</v>
      </c>
      <c r="G109" s="74" t="s">
        <v>204</v>
      </c>
    </row>
    <row r="110" spans="1:7" ht="33.75" customHeight="1" x14ac:dyDescent="0.25">
      <c r="A110" s="50" t="s">
        <v>129</v>
      </c>
      <c r="B110" s="51">
        <v>180</v>
      </c>
      <c r="C110" s="56" t="s">
        <v>278</v>
      </c>
      <c r="D110" s="57" t="s">
        <v>279</v>
      </c>
      <c r="E110" s="54">
        <v>1460</v>
      </c>
      <c r="F110" s="51">
        <v>2671</v>
      </c>
      <c r="G110" s="74" t="s">
        <v>204</v>
      </c>
    </row>
    <row r="111" spans="1:7" ht="33.75" customHeight="1" x14ac:dyDescent="0.25">
      <c r="A111" s="50" t="s">
        <v>129</v>
      </c>
      <c r="B111" s="51">
        <v>94547</v>
      </c>
      <c r="C111" s="56" t="s">
        <v>284</v>
      </c>
      <c r="D111" s="57" t="s">
        <v>285</v>
      </c>
      <c r="E111" s="54">
        <v>1700.67</v>
      </c>
      <c r="F111" s="51">
        <v>2670</v>
      </c>
      <c r="G111" s="74" t="s">
        <v>30</v>
      </c>
    </row>
    <row r="112" spans="1:7" ht="33" customHeight="1" x14ac:dyDescent="0.25">
      <c r="A112" s="50"/>
      <c r="B112" s="51" t="s">
        <v>101</v>
      </c>
      <c r="C112" s="56" t="s">
        <v>243</v>
      </c>
      <c r="D112" s="57" t="s">
        <v>244</v>
      </c>
      <c r="E112" s="79">
        <v>250</v>
      </c>
      <c r="F112" s="51">
        <v>5964640</v>
      </c>
      <c r="G112" s="74" t="s">
        <v>221</v>
      </c>
    </row>
    <row r="113" spans="1:9" ht="27.95" customHeight="1" x14ac:dyDescent="0.25">
      <c r="A113" s="60"/>
      <c r="B113" s="61"/>
      <c r="C113" s="62"/>
      <c r="D113" s="63"/>
      <c r="E113" s="77">
        <f>SUM(E88:E112)</f>
        <v>17400.03</v>
      </c>
      <c r="F113" s="92"/>
      <c r="G113" s="65"/>
    </row>
    <row r="114" spans="1:9" ht="27.95" customHeight="1" x14ac:dyDescent="0.25">
      <c r="A114" s="50" t="s">
        <v>174</v>
      </c>
      <c r="B114" s="51">
        <v>102</v>
      </c>
      <c r="C114" s="52" t="s">
        <v>158</v>
      </c>
      <c r="D114" s="53" t="s">
        <v>157</v>
      </c>
      <c r="E114" s="54">
        <v>1970.85</v>
      </c>
      <c r="F114" s="51">
        <v>7180963</v>
      </c>
      <c r="G114" s="55" t="s">
        <v>84</v>
      </c>
    </row>
    <row r="115" spans="1:9" ht="27.95" customHeight="1" x14ac:dyDescent="0.25">
      <c r="A115" s="50" t="s">
        <v>174</v>
      </c>
      <c r="B115" s="51" t="s">
        <v>71</v>
      </c>
      <c r="C115" s="56" t="s">
        <v>121</v>
      </c>
      <c r="D115" s="53" t="s">
        <v>63</v>
      </c>
      <c r="E115" s="54">
        <v>97.65</v>
      </c>
      <c r="F115" s="51" t="s">
        <v>228</v>
      </c>
      <c r="G115" s="55" t="s">
        <v>84</v>
      </c>
    </row>
    <row r="116" spans="1:9" ht="27.95" customHeight="1" x14ac:dyDescent="0.25">
      <c r="A116" s="50" t="s">
        <v>174</v>
      </c>
      <c r="B116" s="51" t="s">
        <v>71</v>
      </c>
      <c r="C116" s="56" t="s">
        <v>121</v>
      </c>
      <c r="D116" s="53" t="s">
        <v>63</v>
      </c>
      <c r="E116" s="54">
        <v>31.5</v>
      </c>
      <c r="F116" s="51" t="s">
        <v>228</v>
      </c>
      <c r="G116" s="55" t="s">
        <v>84</v>
      </c>
    </row>
    <row r="117" spans="1:9" ht="27.95" customHeight="1" x14ac:dyDescent="0.25">
      <c r="A117" s="50" t="s">
        <v>118</v>
      </c>
      <c r="B117" s="51">
        <v>19001</v>
      </c>
      <c r="C117" s="56" t="s">
        <v>113</v>
      </c>
      <c r="D117" s="53" t="s">
        <v>114</v>
      </c>
      <c r="E117" s="59">
        <v>6222.25</v>
      </c>
      <c r="F117" s="51">
        <v>7180849</v>
      </c>
      <c r="G117" s="55" t="s">
        <v>84</v>
      </c>
      <c r="H117" s="26"/>
      <c r="I117" s="14"/>
    </row>
    <row r="118" spans="1:9" ht="27.95" customHeight="1" x14ac:dyDescent="0.25">
      <c r="A118" s="50" t="s">
        <v>118</v>
      </c>
      <c r="B118" s="51" t="s">
        <v>71</v>
      </c>
      <c r="C118" s="56" t="s">
        <v>121</v>
      </c>
      <c r="D118" s="53" t="s">
        <v>63</v>
      </c>
      <c r="E118" s="59">
        <v>308.3</v>
      </c>
      <c r="F118" s="51" t="s">
        <v>228</v>
      </c>
      <c r="G118" s="55" t="s">
        <v>84</v>
      </c>
      <c r="H118" s="26"/>
      <c r="I118" s="14"/>
    </row>
    <row r="119" spans="1:9" ht="27.95" customHeight="1" x14ac:dyDescent="0.25">
      <c r="A119" s="50" t="s">
        <v>118</v>
      </c>
      <c r="B119" s="51" t="s">
        <v>71</v>
      </c>
      <c r="C119" s="56" t="s">
        <v>121</v>
      </c>
      <c r="D119" s="53" t="s">
        <v>63</v>
      </c>
      <c r="E119" s="59">
        <v>99.45</v>
      </c>
      <c r="F119" s="51" t="s">
        <v>228</v>
      </c>
      <c r="G119" s="55" t="s">
        <v>84</v>
      </c>
      <c r="H119" s="26"/>
      <c r="I119" s="14"/>
    </row>
    <row r="120" spans="1:9" ht="27.95" customHeight="1" x14ac:dyDescent="0.25">
      <c r="A120" s="50" t="s">
        <v>175</v>
      </c>
      <c r="B120" s="51">
        <v>6171</v>
      </c>
      <c r="C120" s="56" t="s">
        <v>79</v>
      </c>
      <c r="D120" s="57" t="s">
        <v>103</v>
      </c>
      <c r="E120" s="54">
        <v>1515.67</v>
      </c>
      <c r="F120" s="51">
        <v>7180839</v>
      </c>
      <c r="G120" s="55" t="s">
        <v>84</v>
      </c>
    </row>
    <row r="121" spans="1:9" ht="27.95" customHeight="1" x14ac:dyDescent="0.25">
      <c r="A121" s="50" t="s">
        <v>175</v>
      </c>
      <c r="B121" s="51" t="s">
        <v>71</v>
      </c>
      <c r="C121" s="56" t="s">
        <v>121</v>
      </c>
      <c r="D121" s="53" t="s">
        <v>63</v>
      </c>
      <c r="E121" s="54">
        <v>75.099999999999994</v>
      </c>
      <c r="F121" s="51" t="s">
        <v>228</v>
      </c>
      <c r="G121" s="55" t="s">
        <v>84</v>
      </c>
    </row>
    <row r="122" spans="1:9" ht="27.95" customHeight="1" x14ac:dyDescent="0.25">
      <c r="A122" s="50" t="s">
        <v>175</v>
      </c>
      <c r="B122" s="51" t="s">
        <v>71</v>
      </c>
      <c r="C122" s="56" t="s">
        <v>121</v>
      </c>
      <c r="D122" s="53" t="s">
        <v>63</v>
      </c>
      <c r="E122" s="54">
        <v>24.23</v>
      </c>
      <c r="F122" s="51" t="s">
        <v>228</v>
      </c>
      <c r="G122" s="55" t="s">
        <v>84</v>
      </c>
    </row>
    <row r="123" spans="1:9" ht="32.25" customHeight="1" x14ac:dyDescent="0.25">
      <c r="A123" s="58" t="s">
        <v>112</v>
      </c>
      <c r="B123" s="51">
        <v>789</v>
      </c>
      <c r="C123" s="56" t="s">
        <v>280</v>
      </c>
      <c r="D123" s="57" t="s">
        <v>281</v>
      </c>
      <c r="E123" s="59">
        <v>14359.05</v>
      </c>
      <c r="F123" s="51">
        <v>2282724</v>
      </c>
      <c r="G123" s="55" t="s">
        <v>84</v>
      </c>
    </row>
    <row r="124" spans="1:9" ht="32.25" customHeight="1" x14ac:dyDescent="0.25">
      <c r="A124" s="58" t="s">
        <v>112</v>
      </c>
      <c r="B124" s="51" t="s">
        <v>71</v>
      </c>
      <c r="C124" s="56" t="s">
        <v>121</v>
      </c>
      <c r="D124" s="53" t="s">
        <v>63</v>
      </c>
      <c r="E124" s="59">
        <v>711.45</v>
      </c>
      <c r="F124" s="51" t="s">
        <v>228</v>
      </c>
      <c r="G124" s="55" t="s">
        <v>84</v>
      </c>
    </row>
    <row r="125" spans="1:9" ht="32.25" customHeight="1" x14ac:dyDescent="0.25">
      <c r="A125" s="58" t="s">
        <v>112</v>
      </c>
      <c r="B125" s="51" t="s">
        <v>71</v>
      </c>
      <c r="C125" s="56" t="s">
        <v>121</v>
      </c>
      <c r="D125" s="53" t="s">
        <v>63</v>
      </c>
      <c r="E125" s="59">
        <v>229.5</v>
      </c>
      <c r="F125" s="51" t="s">
        <v>228</v>
      </c>
      <c r="G125" s="55" t="s">
        <v>84</v>
      </c>
    </row>
    <row r="126" spans="1:9" ht="27.95" customHeight="1" x14ac:dyDescent="0.25">
      <c r="A126" s="58" t="s">
        <v>177</v>
      </c>
      <c r="B126" s="51">
        <v>130</v>
      </c>
      <c r="C126" s="56" t="s">
        <v>209</v>
      </c>
      <c r="D126" s="57" t="s">
        <v>210</v>
      </c>
      <c r="E126" s="59">
        <v>3616</v>
      </c>
      <c r="F126" s="51">
        <v>7180967</v>
      </c>
      <c r="G126" s="55" t="s">
        <v>84</v>
      </c>
    </row>
    <row r="127" spans="1:9" ht="27.95" customHeight="1" x14ac:dyDescent="0.25">
      <c r="A127" s="50" t="s">
        <v>133</v>
      </c>
      <c r="B127" s="51">
        <v>388</v>
      </c>
      <c r="C127" s="56" t="s">
        <v>134</v>
      </c>
      <c r="D127" s="53" t="s">
        <v>135</v>
      </c>
      <c r="E127" s="59">
        <v>2808</v>
      </c>
      <c r="F127" s="51">
        <v>7180850</v>
      </c>
      <c r="G127" s="74" t="s">
        <v>130</v>
      </c>
      <c r="H127" s="26"/>
      <c r="I127" s="14"/>
    </row>
    <row r="128" spans="1:9" ht="27.95" customHeight="1" x14ac:dyDescent="0.25">
      <c r="A128" s="50" t="s">
        <v>163</v>
      </c>
      <c r="B128" s="51">
        <v>21</v>
      </c>
      <c r="C128" s="56" t="s">
        <v>143</v>
      </c>
      <c r="D128" s="53" t="s">
        <v>144</v>
      </c>
      <c r="E128" s="59">
        <v>3430</v>
      </c>
      <c r="F128" s="51">
        <v>7866854</v>
      </c>
      <c r="G128" s="74" t="s">
        <v>130</v>
      </c>
      <c r="H128" s="26"/>
      <c r="I128" s="14"/>
    </row>
    <row r="129" spans="1:9" ht="27.95" customHeight="1" x14ac:dyDescent="0.25">
      <c r="A129" s="50" t="s">
        <v>164</v>
      </c>
      <c r="B129" s="51">
        <v>22</v>
      </c>
      <c r="C129" s="56" t="s">
        <v>143</v>
      </c>
      <c r="D129" s="53" t="s">
        <v>144</v>
      </c>
      <c r="E129" s="59">
        <v>210</v>
      </c>
      <c r="F129" s="51">
        <v>7866854</v>
      </c>
      <c r="G129" s="74" t="s">
        <v>130</v>
      </c>
      <c r="H129" s="26"/>
      <c r="I129" s="14"/>
    </row>
    <row r="130" spans="1:9" ht="27.95" customHeight="1" x14ac:dyDescent="0.25">
      <c r="A130" s="50" t="s">
        <v>120</v>
      </c>
      <c r="B130" s="51">
        <v>108</v>
      </c>
      <c r="C130" s="56" t="s">
        <v>147</v>
      </c>
      <c r="D130" s="53" t="s">
        <v>148</v>
      </c>
      <c r="E130" s="59">
        <v>422.33</v>
      </c>
      <c r="F130" s="73">
        <v>7180876</v>
      </c>
      <c r="G130" s="74" t="s">
        <v>31</v>
      </c>
    </row>
    <row r="131" spans="1:9" ht="27.95" customHeight="1" x14ac:dyDescent="0.25">
      <c r="A131" s="50" t="s">
        <v>120</v>
      </c>
      <c r="B131" s="51" t="s">
        <v>71</v>
      </c>
      <c r="C131" s="56" t="s">
        <v>121</v>
      </c>
      <c r="D131" s="53" t="s">
        <v>63</v>
      </c>
      <c r="E131" s="59">
        <v>20.92</v>
      </c>
      <c r="F131" s="51" t="s">
        <v>228</v>
      </c>
      <c r="G131" s="74" t="s">
        <v>31</v>
      </c>
    </row>
    <row r="132" spans="1:9" ht="27.95" customHeight="1" x14ac:dyDescent="0.25">
      <c r="A132" s="50" t="s">
        <v>219</v>
      </c>
      <c r="B132" s="51" t="s">
        <v>71</v>
      </c>
      <c r="C132" s="56" t="s">
        <v>121</v>
      </c>
      <c r="D132" s="53" t="s">
        <v>63</v>
      </c>
      <c r="E132" s="59">
        <v>6.75</v>
      </c>
      <c r="F132" s="51" t="s">
        <v>228</v>
      </c>
      <c r="G132" s="74" t="s">
        <v>31</v>
      </c>
    </row>
    <row r="133" spans="1:9" ht="27.95" customHeight="1" x14ac:dyDescent="0.25">
      <c r="A133" s="50" t="s">
        <v>120</v>
      </c>
      <c r="B133" s="51">
        <v>109</v>
      </c>
      <c r="C133" s="56" t="s">
        <v>147</v>
      </c>
      <c r="D133" s="53" t="s">
        <v>148</v>
      </c>
      <c r="E133" s="59">
        <v>2365.02</v>
      </c>
      <c r="F133" s="73">
        <v>7180876</v>
      </c>
      <c r="G133" s="74" t="s">
        <v>31</v>
      </c>
    </row>
    <row r="134" spans="1:9" ht="27.95" customHeight="1" x14ac:dyDescent="0.25">
      <c r="A134" s="50" t="s">
        <v>219</v>
      </c>
      <c r="B134" s="51" t="s">
        <v>71</v>
      </c>
      <c r="C134" s="56" t="s">
        <v>121</v>
      </c>
      <c r="D134" s="53" t="s">
        <v>63</v>
      </c>
      <c r="E134" s="59">
        <v>117.18</v>
      </c>
      <c r="F134" s="51" t="s">
        <v>228</v>
      </c>
      <c r="G134" s="74" t="s">
        <v>31</v>
      </c>
    </row>
    <row r="135" spans="1:9" ht="27.95" customHeight="1" x14ac:dyDescent="0.25">
      <c r="A135" s="50" t="s">
        <v>219</v>
      </c>
      <c r="B135" s="51" t="s">
        <v>71</v>
      </c>
      <c r="C135" s="56" t="s">
        <v>121</v>
      </c>
      <c r="D135" s="53" t="s">
        <v>63</v>
      </c>
      <c r="E135" s="59">
        <v>37.799999999999997</v>
      </c>
      <c r="F135" s="51" t="s">
        <v>228</v>
      </c>
      <c r="G135" s="74" t="s">
        <v>31</v>
      </c>
    </row>
    <row r="136" spans="1:9" ht="27.95" customHeight="1" x14ac:dyDescent="0.25">
      <c r="A136" s="50" t="s">
        <v>72</v>
      </c>
      <c r="B136" s="51">
        <v>16</v>
      </c>
      <c r="C136" s="52" t="s">
        <v>227</v>
      </c>
      <c r="D136" s="53" t="s">
        <v>102</v>
      </c>
      <c r="E136" s="59">
        <v>23233.51</v>
      </c>
      <c r="F136" s="51">
        <v>39113</v>
      </c>
      <c r="G136" s="55" t="s">
        <v>84</v>
      </c>
    </row>
    <row r="137" spans="1:9" ht="27.95" customHeight="1" x14ac:dyDescent="0.25">
      <c r="A137" s="50" t="s">
        <v>72</v>
      </c>
      <c r="B137" s="51" t="s">
        <v>71</v>
      </c>
      <c r="C137" s="56" t="s">
        <v>121</v>
      </c>
      <c r="D137" s="53" t="s">
        <v>63</v>
      </c>
      <c r="E137" s="59">
        <v>1151.1500000000001</v>
      </c>
      <c r="F137" s="51" t="s">
        <v>228</v>
      </c>
      <c r="G137" s="55" t="s">
        <v>84</v>
      </c>
    </row>
    <row r="138" spans="1:9" ht="27.95" customHeight="1" x14ac:dyDescent="0.25">
      <c r="A138" s="50" t="s">
        <v>72</v>
      </c>
      <c r="B138" s="51" t="s">
        <v>71</v>
      </c>
      <c r="C138" s="56" t="s">
        <v>121</v>
      </c>
      <c r="D138" s="53" t="s">
        <v>63</v>
      </c>
      <c r="E138" s="59">
        <v>371.34</v>
      </c>
      <c r="F138" s="51" t="s">
        <v>228</v>
      </c>
      <c r="G138" s="55" t="s">
        <v>84</v>
      </c>
    </row>
    <row r="139" spans="1:9" ht="27.95" customHeight="1" x14ac:dyDescent="0.25">
      <c r="A139" s="50" t="s">
        <v>72</v>
      </c>
      <c r="B139" s="51">
        <v>10</v>
      </c>
      <c r="C139" s="56" t="s">
        <v>125</v>
      </c>
      <c r="D139" s="53" t="s">
        <v>126</v>
      </c>
      <c r="E139" s="59">
        <v>33324.26</v>
      </c>
      <c r="F139" s="51">
        <v>7180966</v>
      </c>
      <c r="G139" s="55" t="s">
        <v>84</v>
      </c>
    </row>
    <row r="140" spans="1:9" ht="27.95" customHeight="1" x14ac:dyDescent="0.25">
      <c r="A140" s="50" t="s">
        <v>72</v>
      </c>
      <c r="B140" s="51" t="s">
        <v>71</v>
      </c>
      <c r="C140" s="56" t="s">
        <v>121</v>
      </c>
      <c r="D140" s="53" t="s">
        <v>63</v>
      </c>
      <c r="E140" s="59">
        <v>1651.12</v>
      </c>
      <c r="F140" s="51" t="s">
        <v>228</v>
      </c>
      <c r="G140" s="55" t="s">
        <v>84</v>
      </c>
    </row>
    <row r="141" spans="1:9" ht="27.95" customHeight="1" x14ac:dyDescent="0.25">
      <c r="A141" s="50" t="s">
        <v>72</v>
      </c>
      <c r="B141" s="51" t="s">
        <v>71</v>
      </c>
      <c r="C141" s="56" t="s">
        <v>121</v>
      </c>
      <c r="D141" s="53" t="s">
        <v>63</v>
      </c>
      <c r="E141" s="59">
        <v>532.62</v>
      </c>
      <c r="F141" s="51" t="s">
        <v>228</v>
      </c>
      <c r="G141" s="55" t="s">
        <v>84</v>
      </c>
    </row>
    <row r="142" spans="1:9" ht="27.95" customHeight="1" x14ac:dyDescent="0.25">
      <c r="A142" s="56" t="s">
        <v>105</v>
      </c>
      <c r="B142" s="51">
        <v>1995</v>
      </c>
      <c r="C142" s="56" t="s">
        <v>106</v>
      </c>
      <c r="D142" s="57" t="s">
        <v>107</v>
      </c>
      <c r="E142" s="59">
        <v>8479.2999999999993</v>
      </c>
      <c r="F142" s="51">
        <v>2656</v>
      </c>
      <c r="G142" s="74" t="s">
        <v>31</v>
      </c>
    </row>
    <row r="143" spans="1:9" ht="27.95" customHeight="1" x14ac:dyDescent="0.25">
      <c r="A143" s="56" t="s">
        <v>105</v>
      </c>
      <c r="B143" s="51" t="s">
        <v>117</v>
      </c>
      <c r="C143" s="56" t="s">
        <v>116</v>
      </c>
      <c r="D143" s="57" t="s">
        <v>63</v>
      </c>
      <c r="E143" s="59">
        <v>365.88</v>
      </c>
      <c r="F143" s="51" t="s">
        <v>228</v>
      </c>
      <c r="G143" s="74" t="s">
        <v>31</v>
      </c>
    </row>
    <row r="144" spans="1:9" ht="27.95" customHeight="1" x14ac:dyDescent="0.25">
      <c r="A144" s="56" t="s">
        <v>105</v>
      </c>
      <c r="B144" s="51" t="s">
        <v>71</v>
      </c>
      <c r="C144" s="56" t="s">
        <v>121</v>
      </c>
      <c r="D144" s="53" t="s">
        <v>63</v>
      </c>
      <c r="E144" s="59">
        <v>301.85000000000002</v>
      </c>
      <c r="F144" s="51" t="s">
        <v>228</v>
      </c>
      <c r="G144" s="74" t="s">
        <v>31</v>
      </c>
    </row>
    <row r="145" spans="1:9" ht="27.95" customHeight="1" x14ac:dyDescent="0.25">
      <c r="A145" s="50"/>
      <c r="B145" s="51">
        <v>357</v>
      </c>
      <c r="C145" s="52" t="s">
        <v>160</v>
      </c>
      <c r="D145" s="53" t="s">
        <v>161</v>
      </c>
      <c r="E145" s="75">
        <v>5785</v>
      </c>
      <c r="F145" s="51">
        <v>4026029</v>
      </c>
      <c r="G145" s="74" t="s">
        <v>31</v>
      </c>
    </row>
    <row r="146" spans="1:9" ht="27.95" customHeight="1" x14ac:dyDescent="0.25">
      <c r="A146" s="50"/>
      <c r="B146" s="51" t="s">
        <v>71</v>
      </c>
      <c r="C146" s="56" t="s">
        <v>121</v>
      </c>
      <c r="D146" s="53" t="s">
        <v>63</v>
      </c>
      <c r="E146" s="75">
        <v>715</v>
      </c>
      <c r="F146" s="51" t="s">
        <v>228</v>
      </c>
      <c r="G146" s="74" t="s">
        <v>31</v>
      </c>
    </row>
    <row r="147" spans="1:9" ht="27.95" customHeight="1" x14ac:dyDescent="0.25">
      <c r="A147" s="50"/>
      <c r="B147" s="51">
        <v>358</v>
      </c>
      <c r="C147" s="52" t="s">
        <v>160</v>
      </c>
      <c r="D147" s="53" t="s">
        <v>161</v>
      </c>
      <c r="E147" s="75">
        <v>178</v>
      </c>
      <c r="F147" s="51">
        <v>4026029</v>
      </c>
      <c r="G147" s="74" t="s">
        <v>31</v>
      </c>
    </row>
    <row r="148" spans="1:9" ht="27.95" customHeight="1" x14ac:dyDescent="0.25">
      <c r="A148" s="50"/>
      <c r="B148" s="51" t="s">
        <v>71</v>
      </c>
      <c r="C148" s="56" t="s">
        <v>121</v>
      </c>
      <c r="D148" s="53" t="s">
        <v>63</v>
      </c>
      <c r="E148" s="75">
        <v>22</v>
      </c>
      <c r="F148" s="51" t="s">
        <v>228</v>
      </c>
      <c r="G148" s="74" t="s">
        <v>31</v>
      </c>
    </row>
    <row r="149" spans="1:9" ht="27.95" customHeight="1" x14ac:dyDescent="0.25">
      <c r="A149" s="50"/>
      <c r="B149" s="51">
        <v>520</v>
      </c>
      <c r="C149" s="52" t="s">
        <v>169</v>
      </c>
      <c r="D149" s="53" t="s">
        <v>170</v>
      </c>
      <c r="E149" s="75">
        <v>14000</v>
      </c>
      <c r="F149" s="51">
        <v>6170902</v>
      </c>
      <c r="G149" s="74" t="s">
        <v>31</v>
      </c>
    </row>
    <row r="150" spans="1:9" ht="27.95" customHeight="1" x14ac:dyDescent="0.25">
      <c r="A150" s="50"/>
      <c r="B150" s="51">
        <v>486132</v>
      </c>
      <c r="C150" s="52" t="s">
        <v>245</v>
      </c>
      <c r="D150" s="53" t="s">
        <v>246</v>
      </c>
      <c r="E150" s="75">
        <v>5600</v>
      </c>
      <c r="F150" s="51">
        <v>2664</v>
      </c>
      <c r="G150" s="74" t="s">
        <v>31</v>
      </c>
    </row>
    <row r="151" spans="1:9" ht="27.95" hidden="1" customHeight="1" x14ac:dyDescent="0.25">
      <c r="A151" s="50" t="s">
        <v>189</v>
      </c>
      <c r="B151" s="51"/>
      <c r="C151" s="52" t="s">
        <v>190</v>
      </c>
      <c r="D151" s="53" t="s">
        <v>191</v>
      </c>
      <c r="E151" s="75"/>
      <c r="F151" s="51"/>
      <c r="G151" s="74" t="s">
        <v>31</v>
      </c>
    </row>
    <row r="152" spans="1:9" ht="27.95" hidden="1" customHeight="1" x14ac:dyDescent="0.25">
      <c r="A152" s="50" t="s">
        <v>189</v>
      </c>
      <c r="B152" s="51" t="s">
        <v>71</v>
      </c>
      <c r="C152" s="56" t="s">
        <v>121</v>
      </c>
      <c r="D152" s="53" t="s">
        <v>63</v>
      </c>
      <c r="E152" s="75"/>
      <c r="F152" s="51" t="s">
        <v>228</v>
      </c>
      <c r="G152" s="74" t="s">
        <v>31</v>
      </c>
    </row>
    <row r="153" spans="1:9" ht="27.95" hidden="1" customHeight="1" x14ac:dyDescent="0.25">
      <c r="A153" s="50" t="s">
        <v>189</v>
      </c>
      <c r="B153" s="51" t="s">
        <v>71</v>
      </c>
      <c r="C153" s="56" t="s">
        <v>121</v>
      </c>
      <c r="D153" s="53" t="s">
        <v>63</v>
      </c>
      <c r="E153" s="75"/>
      <c r="F153" s="51" t="s">
        <v>228</v>
      </c>
      <c r="G153" s="74" t="s">
        <v>31</v>
      </c>
    </row>
    <row r="154" spans="1:9" ht="27" customHeight="1" x14ac:dyDescent="0.25">
      <c r="A154" s="58" t="s">
        <v>80</v>
      </c>
      <c r="B154" s="51" t="s">
        <v>101</v>
      </c>
      <c r="C154" s="56" t="s">
        <v>187</v>
      </c>
      <c r="D154" s="57" t="s">
        <v>188</v>
      </c>
      <c r="E154" s="59">
        <v>1355</v>
      </c>
      <c r="F154" s="51">
        <v>2666</v>
      </c>
      <c r="G154" s="55" t="s">
        <v>123</v>
      </c>
      <c r="H154" s="26"/>
      <c r="I154" s="14"/>
    </row>
    <row r="155" spans="1:9" ht="27.95" customHeight="1" x14ac:dyDescent="0.25">
      <c r="A155" s="58" t="s">
        <v>98</v>
      </c>
      <c r="B155" s="51">
        <v>24691</v>
      </c>
      <c r="C155" s="56" t="s">
        <v>165</v>
      </c>
      <c r="D155" s="57" t="s">
        <v>166</v>
      </c>
      <c r="E155" s="59">
        <v>3000</v>
      </c>
      <c r="F155" s="51">
        <v>7180878</v>
      </c>
      <c r="G155" s="55" t="s">
        <v>84</v>
      </c>
    </row>
    <row r="156" spans="1:9" ht="27.95" hidden="1" customHeight="1" x14ac:dyDescent="0.25">
      <c r="A156" s="50" t="s">
        <v>189</v>
      </c>
      <c r="B156" s="51"/>
      <c r="C156" s="52" t="s">
        <v>190</v>
      </c>
      <c r="D156" s="53" t="s">
        <v>191</v>
      </c>
      <c r="E156" s="75"/>
      <c r="F156" s="51"/>
      <c r="G156" s="74" t="s">
        <v>31</v>
      </c>
    </row>
    <row r="157" spans="1:9" ht="27.95" hidden="1" customHeight="1" x14ac:dyDescent="0.25">
      <c r="A157" s="50" t="s">
        <v>189</v>
      </c>
      <c r="B157" s="51" t="s">
        <v>71</v>
      </c>
      <c r="C157" s="56" t="s">
        <v>121</v>
      </c>
      <c r="D157" s="53" t="s">
        <v>63</v>
      </c>
      <c r="E157" s="75"/>
      <c r="F157" s="51" t="s">
        <v>228</v>
      </c>
      <c r="G157" s="74" t="s">
        <v>31</v>
      </c>
    </row>
    <row r="158" spans="1:9" ht="27.95" hidden="1" customHeight="1" x14ac:dyDescent="0.25">
      <c r="A158" s="50" t="s">
        <v>189</v>
      </c>
      <c r="B158" s="51" t="s">
        <v>71</v>
      </c>
      <c r="C158" s="56" t="s">
        <v>121</v>
      </c>
      <c r="D158" s="53" t="s">
        <v>63</v>
      </c>
      <c r="E158" s="75"/>
      <c r="F158" s="51" t="s">
        <v>228</v>
      </c>
      <c r="G158" s="74" t="s">
        <v>31</v>
      </c>
    </row>
    <row r="159" spans="1:9" ht="27.95" hidden="1" customHeight="1" x14ac:dyDescent="0.25">
      <c r="A159" s="50" t="s">
        <v>197</v>
      </c>
      <c r="B159" s="51"/>
      <c r="C159" s="56" t="s">
        <v>198</v>
      </c>
      <c r="D159" s="53" t="s">
        <v>199</v>
      </c>
      <c r="E159" s="75"/>
      <c r="F159" s="51"/>
      <c r="G159" s="74" t="s">
        <v>31</v>
      </c>
    </row>
    <row r="160" spans="1:9" ht="27.95" customHeight="1" x14ac:dyDescent="0.25">
      <c r="A160" s="50" t="s">
        <v>200</v>
      </c>
      <c r="B160" s="51">
        <v>404</v>
      </c>
      <c r="C160" s="56" t="s">
        <v>202</v>
      </c>
      <c r="D160" s="53" t="s">
        <v>201</v>
      </c>
      <c r="E160" s="75">
        <v>8063.59</v>
      </c>
      <c r="F160" s="51">
        <v>7179778</v>
      </c>
      <c r="G160" s="74" t="s">
        <v>84</v>
      </c>
    </row>
    <row r="161" spans="1:7" ht="27.95" customHeight="1" x14ac:dyDescent="0.25">
      <c r="A161" s="50" t="s">
        <v>200</v>
      </c>
      <c r="B161" s="51" t="s">
        <v>71</v>
      </c>
      <c r="C161" s="56" t="s">
        <v>121</v>
      </c>
      <c r="D161" s="53" t="s">
        <v>63</v>
      </c>
      <c r="E161" s="75">
        <v>399.53</v>
      </c>
      <c r="F161" s="51" t="s">
        <v>228</v>
      </c>
      <c r="G161" s="74" t="s">
        <v>84</v>
      </c>
    </row>
    <row r="162" spans="1:7" ht="27.95" customHeight="1" x14ac:dyDescent="0.25">
      <c r="A162" s="50" t="s">
        <v>200</v>
      </c>
      <c r="B162" s="51" t="s">
        <v>71</v>
      </c>
      <c r="C162" s="56" t="s">
        <v>121</v>
      </c>
      <c r="D162" s="53" t="s">
        <v>63</v>
      </c>
      <c r="E162" s="75">
        <v>128.88</v>
      </c>
      <c r="F162" s="51" t="s">
        <v>228</v>
      </c>
      <c r="G162" s="74" t="s">
        <v>84</v>
      </c>
    </row>
    <row r="163" spans="1:7" ht="27.95" customHeight="1" x14ac:dyDescent="0.25">
      <c r="A163" s="50" t="s">
        <v>203</v>
      </c>
      <c r="B163" s="51">
        <v>267540</v>
      </c>
      <c r="C163" s="56" t="s">
        <v>205</v>
      </c>
      <c r="D163" s="53" t="s">
        <v>206</v>
      </c>
      <c r="E163" s="75">
        <v>1313.7</v>
      </c>
      <c r="F163" s="51">
        <v>391731</v>
      </c>
      <c r="G163" s="74" t="s">
        <v>173</v>
      </c>
    </row>
    <row r="164" spans="1:7" ht="27.95" customHeight="1" x14ac:dyDescent="0.25">
      <c r="A164" s="50" t="s">
        <v>203</v>
      </c>
      <c r="B164" s="51">
        <v>122054</v>
      </c>
      <c r="C164" s="56" t="s">
        <v>282</v>
      </c>
      <c r="D164" s="53" t="s">
        <v>283</v>
      </c>
      <c r="E164" s="75">
        <v>563.1</v>
      </c>
      <c r="F164" s="51">
        <v>39125</v>
      </c>
      <c r="G164" s="74" t="s">
        <v>173</v>
      </c>
    </row>
    <row r="165" spans="1:7" ht="27.95" customHeight="1" x14ac:dyDescent="0.25">
      <c r="A165" s="50" t="s">
        <v>203</v>
      </c>
      <c r="B165" s="51" t="s">
        <v>71</v>
      </c>
      <c r="C165" s="56" t="s">
        <v>121</v>
      </c>
      <c r="D165" s="53" t="s">
        <v>63</v>
      </c>
      <c r="E165" s="75">
        <v>27.9</v>
      </c>
      <c r="F165" s="51" t="s">
        <v>228</v>
      </c>
      <c r="G165" s="74" t="s">
        <v>173</v>
      </c>
    </row>
    <row r="166" spans="1:7" ht="27.95" customHeight="1" x14ac:dyDescent="0.25">
      <c r="A166" s="50" t="s">
        <v>203</v>
      </c>
      <c r="B166" s="51" t="s">
        <v>71</v>
      </c>
      <c r="C166" s="56" t="s">
        <v>121</v>
      </c>
      <c r="D166" s="53" t="s">
        <v>63</v>
      </c>
      <c r="E166" s="75">
        <v>9</v>
      </c>
      <c r="F166" s="51" t="s">
        <v>228</v>
      </c>
      <c r="G166" s="74" t="s">
        <v>173</v>
      </c>
    </row>
    <row r="167" spans="1:7" ht="27.95" customHeight="1" x14ac:dyDescent="0.25">
      <c r="A167" s="50" t="s">
        <v>207</v>
      </c>
      <c r="B167" s="51">
        <v>54</v>
      </c>
      <c r="C167" s="56" t="s">
        <v>220</v>
      </c>
      <c r="D167" s="53" t="s">
        <v>119</v>
      </c>
      <c r="E167" s="75">
        <v>5255.6</v>
      </c>
      <c r="F167" s="51">
        <v>7180980</v>
      </c>
      <c r="G167" s="74" t="s">
        <v>31</v>
      </c>
    </row>
    <row r="168" spans="1:7" ht="27.95" customHeight="1" x14ac:dyDescent="0.25">
      <c r="A168" s="50" t="s">
        <v>207</v>
      </c>
      <c r="B168" s="51" t="s">
        <v>71</v>
      </c>
      <c r="C168" s="56" t="s">
        <v>121</v>
      </c>
      <c r="D168" s="53" t="s">
        <v>63</v>
      </c>
      <c r="E168" s="75">
        <v>260.39999999999998</v>
      </c>
      <c r="F168" s="51" t="s">
        <v>228</v>
      </c>
      <c r="G168" s="74" t="s">
        <v>31</v>
      </c>
    </row>
    <row r="169" spans="1:7" ht="27.95" customHeight="1" x14ac:dyDescent="0.25">
      <c r="A169" s="50" t="s">
        <v>207</v>
      </c>
      <c r="B169" s="51" t="s">
        <v>71</v>
      </c>
      <c r="C169" s="56" t="s">
        <v>121</v>
      </c>
      <c r="D169" s="53" t="s">
        <v>63</v>
      </c>
      <c r="E169" s="75">
        <v>84</v>
      </c>
      <c r="F169" s="51" t="s">
        <v>228</v>
      </c>
      <c r="G169" s="74" t="s">
        <v>31</v>
      </c>
    </row>
    <row r="170" spans="1:7" ht="27.95" customHeight="1" x14ac:dyDescent="0.25">
      <c r="A170" s="50" t="s">
        <v>212</v>
      </c>
      <c r="B170" s="51">
        <v>1281</v>
      </c>
      <c r="C170" s="56" t="s">
        <v>213</v>
      </c>
      <c r="D170" s="53" t="s">
        <v>214</v>
      </c>
      <c r="E170" s="75">
        <v>900.96</v>
      </c>
      <c r="F170" s="51">
        <v>7180964</v>
      </c>
      <c r="G170" s="74" t="s">
        <v>211</v>
      </c>
    </row>
    <row r="171" spans="1:7" ht="27.95" customHeight="1" x14ac:dyDescent="0.25">
      <c r="A171" s="50" t="s">
        <v>212</v>
      </c>
      <c r="B171" s="51" t="s">
        <v>71</v>
      </c>
      <c r="C171" s="56" t="s">
        <v>121</v>
      </c>
      <c r="D171" s="53" t="s">
        <v>63</v>
      </c>
      <c r="E171" s="75">
        <v>44.64</v>
      </c>
      <c r="F171" s="51" t="s">
        <v>228</v>
      </c>
      <c r="G171" s="74" t="s">
        <v>211</v>
      </c>
    </row>
    <row r="172" spans="1:7" ht="27.95" customHeight="1" x14ac:dyDescent="0.25">
      <c r="A172" s="50" t="s">
        <v>212</v>
      </c>
      <c r="B172" s="51" t="s">
        <v>71</v>
      </c>
      <c r="C172" s="56" t="s">
        <v>121</v>
      </c>
      <c r="D172" s="53" t="s">
        <v>63</v>
      </c>
      <c r="E172" s="75">
        <v>14.4</v>
      </c>
      <c r="F172" s="51" t="s">
        <v>228</v>
      </c>
      <c r="G172" s="74" t="s">
        <v>211</v>
      </c>
    </row>
    <row r="173" spans="1:7" ht="27.95" customHeight="1" x14ac:dyDescent="0.25">
      <c r="A173" s="50" t="s">
        <v>212</v>
      </c>
      <c r="B173" s="51">
        <v>122054</v>
      </c>
      <c r="C173" s="56" t="s">
        <v>282</v>
      </c>
      <c r="D173" s="53" t="s">
        <v>283</v>
      </c>
      <c r="E173" s="75">
        <v>797.73</v>
      </c>
      <c r="F173" s="51">
        <v>39125</v>
      </c>
      <c r="G173" s="74" t="s">
        <v>173</v>
      </c>
    </row>
    <row r="174" spans="1:7" ht="27.95" customHeight="1" x14ac:dyDescent="0.25">
      <c r="A174" s="50" t="s">
        <v>212</v>
      </c>
      <c r="B174" s="51" t="s">
        <v>71</v>
      </c>
      <c r="C174" s="56" t="s">
        <v>121</v>
      </c>
      <c r="D174" s="53" t="s">
        <v>63</v>
      </c>
      <c r="E174" s="75">
        <v>39.520000000000003</v>
      </c>
      <c r="F174" s="51" t="s">
        <v>228</v>
      </c>
      <c r="G174" s="74" t="s">
        <v>173</v>
      </c>
    </row>
    <row r="175" spans="1:7" ht="27.95" customHeight="1" x14ac:dyDescent="0.25">
      <c r="A175" s="50" t="s">
        <v>225</v>
      </c>
      <c r="B175" s="51" t="s">
        <v>71</v>
      </c>
      <c r="C175" s="56" t="s">
        <v>121</v>
      </c>
      <c r="D175" s="53" t="s">
        <v>63</v>
      </c>
      <c r="E175" s="75">
        <v>12.75</v>
      </c>
      <c r="F175" s="51" t="s">
        <v>228</v>
      </c>
      <c r="G175" s="74" t="s">
        <v>173</v>
      </c>
    </row>
    <row r="176" spans="1:7" ht="27.95" customHeight="1" x14ac:dyDescent="0.25">
      <c r="A176" s="50" t="s">
        <v>286</v>
      </c>
      <c r="B176" s="51">
        <v>175317</v>
      </c>
      <c r="C176" s="56" t="s">
        <v>287</v>
      </c>
      <c r="D176" s="53" t="s">
        <v>288</v>
      </c>
      <c r="E176" s="75">
        <v>29992</v>
      </c>
      <c r="F176" s="51">
        <v>2652</v>
      </c>
      <c r="G176" s="74" t="s">
        <v>289</v>
      </c>
    </row>
    <row r="177" spans="1:7" ht="27.95" customHeight="1" x14ac:dyDescent="0.25">
      <c r="A177" s="80"/>
      <c r="B177" s="81"/>
      <c r="C177" s="82"/>
      <c r="D177" s="83"/>
      <c r="E177" s="84">
        <f>SUM(E114:E176)</f>
        <v>186652.73</v>
      </c>
      <c r="F177" s="81"/>
      <c r="G177" s="85"/>
    </row>
    <row r="178" spans="1:7" ht="27.95" customHeight="1" x14ac:dyDescent="0.25">
      <c r="A178" s="51"/>
      <c r="B178" s="51" t="s">
        <v>110</v>
      </c>
      <c r="C178" s="51" t="s">
        <v>83</v>
      </c>
      <c r="D178" s="51"/>
      <c r="E178" s="86">
        <f>13.6+13.6+177.05+190.4+13.6+13.6+13.6</f>
        <v>435.45000000000005</v>
      </c>
      <c r="F178" s="51"/>
      <c r="G178" s="55" t="s">
        <v>109</v>
      </c>
    </row>
    <row r="179" spans="1:7" ht="27.95" customHeight="1" x14ac:dyDescent="0.25">
      <c r="A179" s="80"/>
      <c r="B179" s="81"/>
      <c r="C179" s="81"/>
      <c r="D179" s="81"/>
      <c r="E179" s="87">
        <f>E178</f>
        <v>435.45000000000005</v>
      </c>
      <c r="F179" s="81"/>
      <c r="G179" s="85"/>
    </row>
    <row r="180" spans="1:7" ht="51" customHeight="1" x14ac:dyDescent="0.25">
      <c r="A180" s="50" t="s">
        <v>194</v>
      </c>
      <c r="B180" s="51">
        <v>53</v>
      </c>
      <c r="C180" s="56" t="s">
        <v>220</v>
      </c>
      <c r="D180" s="57" t="s">
        <v>119</v>
      </c>
      <c r="E180" s="59">
        <v>27685.75</v>
      </c>
      <c r="F180" s="51">
        <v>7180980</v>
      </c>
      <c r="G180" s="74" t="s">
        <v>31</v>
      </c>
    </row>
    <row r="181" spans="1:7" ht="48" customHeight="1" x14ac:dyDescent="0.25">
      <c r="A181" s="50" t="s">
        <v>194</v>
      </c>
      <c r="B181" s="51" t="s">
        <v>71</v>
      </c>
      <c r="C181" s="56" t="s">
        <v>121</v>
      </c>
      <c r="D181" s="53" t="s">
        <v>63</v>
      </c>
      <c r="E181" s="59">
        <v>1371.75</v>
      </c>
      <c r="F181" s="51" t="s">
        <v>228</v>
      </c>
      <c r="G181" s="74" t="s">
        <v>31</v>
      </c>
    </row>
    <row r="182" spans="1:7" ht="45" customHeight="1" x14ac:dyDescent="0.25">
      <c r="A182" s="50" t="s">
        <v>194</v>
      </c>
      <c r="B182" s="51" t="s">
        <v>71</v>
      </c>
      <c r="C182" s="56" t="s">
        <v>121</v>
      </c>
      <c r="D182" s="53" t="s">
        <v>63</v>
      </c>
      <c r="E182" s="59">
        <v>442.5</v>
      </c>
      <c r="F182" s="51" t="s">
        <v>228</v>
      </c>
      <c r="G182" s="74" t="s">
        <v>31</v>
      </c>
    </row>
    <row r="183" spans="1:7" ht="27.95" customHeight="1" x14ac:dyDescent="0.25">
      <c r="A183" s="56" t="s">
        <v>181</v>
      </c>
      <c r="B183" s="51">
        <v>1996</v>
      </c>
      <c r="C183" s="56" t="s">
        <v>106</v>
      </c>
      <c r="D183" s="57" t="s">
        <v>107</v>
      </c>
      <c r="E183" s="59">
        <v>17798.400000000001</v>
      </c>
      <c r="F183" s="51">
        <v>2656</v>
      </c>
      <c r="G183" s="74" t="s">
        <v>31</v>
      </c>
    </row>
    <row r="184" spans="1:7" ht="27.95" customHeight="1" x14ac:dyDescent="0.25">
      <c r="A184" s="56" t="s">
        <v>181</v>
      </c>
      <c r="B184" s="51" t="s">
        <v>117</v>
      </c>
      <c r="C184" s="56" t="s">
        <v>116</v>
      </c>
      <c r="D184" s="57" t="s">
        <v>63</v>
      </c>
      <c r="E184" s="98">
        <v>768</v>
      </c>
      <c r="F184" s="51" t="s">
        <v>228</v>
      </c>
      <c r="G184" s="74" t="s">
        <v>31</v>
      </c>
    </row>
    <row r="185" spans="1:7" ht="27.95" customHeight="1" x14ac:dyDescent="0.25">
      <c r="A185" s="56" t="s">
        <v>181</v>
      </c>
      <c r="B185" s="51" t="s">
        <v>71</v>
      </c>
      <c r="C185" s="56" t="s">
        <v>121</v>
      </c>
      <c r="D185" s="53" t="s">
        <v>63</v>
      </c>
      <c r="E185" s="59">
        <v>633.6</v>
      </c>
      <c r="F185" s="51" t="s">
        <v>228</v>
      </c>
      <c r="G185" s="74" t="s">
        <v>31</v>
      </c>
    </row>
    <row r="186" spans="1:7" ht="27.95" customHeight="1" x14ac:dyDescent="0.25">
      <c r="A186" s="80"/>
      <c r="B186" s="81"/>
      <c r="C186" s="88"/>
      <c r="D186" s="83"/>
      <c r="E186" s="90">
        <f>SUM(E180:E185)</f>
        <v>48700</v>
      </c>
      <c r="F186" s="81"/>
      <c r="G186" s="89"/>
    </row>
    <row r="187" spans="1:7" ht="27.95" customHeight="1" x14ac:dyDescent="0.25">
      <c r="A187" s="58"/>
      <c r="B187" s="51" t="s">
        <v>110</v>
      </c>
      <c r="C187" s="51" t="s">
        <v>83</v>
      </c>
      <c r="D187" s="51"/>
      <c r="E187" s="86">
        <v>84.2</v>
      </c>
      <c r="F187" s="51"/>
      <c r="G187" s="55" t="s">
        <v>109</v>
      </c>
    </row>
    <row r="188" spans="1:7" ht="27.75" customHeight="1" x14ac:dyDescent="0.25">
      <c r="A188" s="91"/>
      <c r="B188" s="91"/>
      <c r="C188" s="91"/>
      <c r="D188" s="91"/>
      <c r="E188" s="87">
        <f>SUM(E187:E187)</f>
        <v>84.2</v>
      </c>
      <c r="F188" s="93"/>
      <c r="G188" s="91"/>
    </row>
    <row r="189" spans="1:7" ht="33" customHeight="1" x14ac:dyDescent="0.25">
      <c r="A189" s="94"/>
      <c r="B189" s="94"/>
      <c r="C189" s="94"/>
      <c r="D189" s="94" t="s">
        <v>208</v>
      </c>
      <c r="E189" s="90">
        <f>E30+E43+E87+E113+E177+E179+E186+E188</f>
        <v>476811.45000000007</v>
      </c>
      <c r="F189" s="95"/>
      <c r="G189" s="96"/>
    </row>
    <row r="190" spans="1:7" x14ac:dyDescent="0.25">
      <c r="A190" s="23"/>
      <c r="B190" s="23"/>
      <c r="C190" s="23"/>
      <c r="D190" s="23"/>
      <c r="E190" s="47"/>
      <c r="F190" s="24"/>
    </row>
    <row r="191" spans="1:7" x14ac:dyDescent="0.25">
      <c r="A191" s="23"/>
      <c r="B191" s="23"/>
      <c r="C191" s="23"/>
      <c r="D191" s="42"/>
      <c r="E191" s="47"/>
      <c r="F191" s="24"/>
    </row>
    <row r="192" spans="1:7" x14ac:dyDescent="0.25">
      <c r="A192" s="23"/>
      <c r="B192" s="23"/>
      <c r="C192" s="23"/>
      <c r="D192" s="41"/>
      <c r="E192" s="47"/>
      <c r="F192" s="24"/>
    </row>
    <row r="193" spans="1:6" x14ac:dyDescent="0.25">
      <c r="A193" s="23"/>
      <c r="B193" s="23"/>
      <c r="C193" s="23"/>
      <c r="D193" s="41"/>
      <c r="E193" s="47"/>
      <c r="F193" s="24"/>
    </row>
    <row r="194" spans="1:6" x14ac:dyDescent="0.25">
      <c r="A194" s="23"/>
      <c r="B194" s="23"/>
      <c r="C194" s="23"/>
      <c r="D194" s="43"/>
      <c r="E194" s="47"/>
      <c r="F194" s="24"/>
    </row>
    <row r="195" spans="1:6" x14ac:dyDescent="0.25">
      <c r="A195" s="23"/>
      <c r="B195" s="23"/>
      <c r="C195" s="23"/>
      <c r="D195" s="41"/>
      <c r="E195" s="47"/>
      <c r="F195" s="24"/>
    </row>
    <row r="196" spans="1:6" x14ac:dyDescent="0.25">
      <c r="A196" s="23"/>
      <c r="B196" s="23"/>
      <c r="C196" s="23"/>
      <c r="D196" s="41"/>
      <c r="E196" s="47"/>
      <c r="F196" s="24"/>
    </row>
    <row r="197" spans="1:6" x14ac:dyDescent="0.25">
      <c r="A197" s="23"/>
      <c r="B197" s="23"/>
      <c r="C197" s="23"/>
      <c r="D197" s="23"/>
      <c r="E197" s="47"/>
      <c r="F197" s="24"/>
    </row>
    <row r="198" spans="1:6" x14ac:dyDescent="0.25">
      <c r="A198" s="23"/>
      <c r="B198" s="23"/>
      <c r="C198" s="23"/>
      <c r="D198" s="23"/>
      <c r="E198" s="47"/>
      <c r="F198" s="24"/>
    </row>
    <row r="199" spans="1:6" x14ac:dyDescent="0.25">
      <c r="A199" s="23"/>
      <c r="B199" s="23"/>
      <c r="C199" s="23"/>
      <c r="D199" s="23"/>
      <c r="E199" s="47"/>
      <c r="F199" s="24"/>
    </row>
    <row r="200" spans="1:6" x14ac:dyDescent="0.25">
      <c r="A200" s="23"/>
      <c r="B200" s="23"/>
      <c r="C200" s="23"/>
      <c r="D200" s="23"/>
      <c r="E200" s="47"/>
      <c r="F200" s="24"/>
    </row>
    <row r="201" spans="1:6" x14ac:dyDescent="0.25">
      <c r="A201" s="23"/>
      <c r="B201" s="23"/>
      <c r="C201" s="23"/>
      <c r="D201" s="23"/>
      <c r="E201" s="47"/>
      <c r="F201" s="24"/>
    </row>
    <row r="202" spans="1:6" x14ac:dyDescent="0.25">
      <c r="A202" s="23"/>
      <c r="B202" s="23"/>
      <c r="C202" s="23"/>
      <c r="D202" s="23"/>
      <c r="E202" s="47"/>
      <c r="F202" s="24"/>
    </row>
    <row r="203" spans="1:6" x14ac:dyDescent="0.25">
      <c r="A203" s="23"/>
      <c r="B203" s="23"/>
      <c r="C203" s="23"/>
      <c r="D203" s="23"/>
      <c r="E203" s="47"/>
      <c r="F203" s="24"/>
    </row>
    <row r="204" spans="1:6" x14ac:dyDescent="0.25">
      <c r="A204" s="23"/>
      <c r="B204" s="23"/>
      <c r="C204" s="23"/>
      <c r="D204" s="23"/>
      <c r="E204" s="47"/>
      <c r="F204" s="24"/>
    </row>
    <row r="205" spans="1:6" x14ac:dyDescent="0.25">
      <c r="A205" s="23"/>
      <c r="B205" s="23"/>
      <c r="C205" s="23"/>
      <c r="D205" s="23"/>
      <c r="E205" s="47"/>
      <c r="F205" s="24"/>
    </row>
    <row r="206" spans="1:6" x14ac:dyDescent="0.25">
      <c r="E206" s="49"/>
    </row>
    <row r="207" spans="1:6" x14ac:dyDescent="0.25">
      <c r="E207" s="46"/>
    </row>
    <row r="208" spans="1:6" x14ac:dyDescent="0.25">
      <c r="E208" s="46"/>
    </row>
    <row r="209" spans="5:5" x14ac:dyDescent="0.25">
      <c r="E209" s="46"/>
    </row>
    <row r="210" spans="5:5" x14ac:dyDescent="0.25">
      <c r="E210" s="49"/>
    </row>
    <row r="211" spans="5:5" x14ac:dyDescent="0.25">
      <c r="E211" s="46"/>
    </row>
    <row r="212" spans="5:5" x14ac:dyDescent="0.25">
      <c r="E212" s="46"/>
    </row>
    <row r="214" spans="5:5" x14ac:dyDescent="0.25">
      <c r="E214" s="46"/>
    </row>
  </sheetData>
  <autoFilter ref="A1:G189" xr:uid="{00000000-0009-0000-0000-000001000000}"/>
  <phoneticPr fontId="15" type="noConversion"/>
  <pageMargins left="0.51181102362204722" right="0.51181102362204722" top="0.98425196850393704" bottom="0.39370078740157483" header="0.31496062992125984" footer="0.31496062992125984"/>
  <pageSetup paperSize="9" scale="45" orientation="portrait" horizontalDpi="1200" r:id="rId1"/>
  <rowBreaks count="3" manualBreakCount="3">
    <brk id="43" max="12" man="1"/>
    <brk id="87" max="12" man="1"/>
    <brk id="135" max="12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4CED3-1423-444B-8B91-DCD138A4E52F}">
  <dimension ref="A1"/>
  <sheetViews>
    <sheetView workbookViewId="0">
      <selection activeCell="J1" sqref="J1:P1048576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anexo  </vt:lpstr>
      <vt:lpstr>JAN-26</vt:lpstr>
      <vt:lpstr>Planilha2</vt:lpstr>
      <vt:lpstr>'JAN-26'!Area_de_impressao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2026-03-19T15:14:59Z</cp:lastPrinted>
  <dcterms:created xsi:type="dcterms:W3CDTF">2015-02-24T11:41:13Z</dcterms:created>
  <dcterms:modified xsi:type="dcterms:W3CDTF">2026-03-30T15:45:17Z</dcterms:modified>
</cp:coreProperties>
</file>