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18"/>
  <workbookPr/>
  <mc:AlternateContent xmlns:mc="http://schemas.openxmlformats.org/markup-compatibility/2006">
    <mc:Choice Requires="x15">
      <x15ac:absPath xmlns:x15ac="http://schemas.microsoft.com/office/spreadsheetml/2010/11/ac" url="C:\Users\Mariana Rodrigues\Documentos\Dados\SITE\CONTRATO 08-2015\"/>
    </mc:Choice>
  </mc:AlternateContent>
  <xr:revisionPtr revIDLastSave="0" documentId="13_ncr:1_{AE0B9467-911D-44D3-ADEA-522045C3E7D8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nexo  " sheetId="25" r:id="rId1"/>
    <sheet name="abril-26" sheetId="26" r:id="rId2"/>
    <sheet name="Planilha2" sheetId="28" r:id="rId3"/>
  </sheets>
  <definedNames>
    <definedName name="_xlnm._FilterDatabase" localSheetId="1" hidden="1">'abril-26'!$A$1:$G$188</definedName>
    <definedName name="_xlnm.Print_Area" localSheetId="1">'abril-26'!$A$1:$G$188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0" i="25" l="1"/>
  <c r="D80" i="25"/>
  <c r="F32" i="25"/>
  <c r="H111" i="25"/>
  <c r="H109" i="25"/>
  <c r="H110" i="25" s="1"/>
  <c r="F33" i="25"/>
  <c r="E59" i="26"/>
  <c r="E58" i="26"/>
  <c r="E56" i="26"/>
  <c r="E54" i="26"/>
  <c r="E52" i="26"/>
  <c r="F31" i="25"/>
  <c r="E186" i="26"/>
  <c r="E177" i="26"/>
  <c r="E63" i="26"/>
  <c r="E45" i="26"/>
  <c r="E176" i="26"/>
  <c r="E187" i="26"/>
  <c r="E108" i="26"/>
  <c r="H112" i="25" l="1"/>
  <c r="E178" i="26"/>
  <c r="E39" i="26" l="1"/>
  <c r="E25" i="26" l="1"/>
  <c r="E185" i="26" l="1"/>
  <c r="E80" i="26" l="1"/>
  <c r="F34" i="25" l="1"/>
  <c r="D82" i="25" l="1"/>
  <c r="E81" i="26" l="1"/>
  <c r="E188" i="26" s="1"/>
  <c r="F82" i="25" l="1"/>
  <c r="C82" i="25"/>
  <c r="F102" i="25" s="1"/>
  <c r="F103" i="25" s="1"/>
  <c r="F105" i="25" s="1"/>
  <c r="B82" i="25"/>
  <c r="F37" i="25" l="1"/>
  <c r="F101" i="25" s="1"/>
  <c r="E82" i="2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Mariana Rodrigues</author>
  </authors>
  <commentList>
    <comment ref="F32" authorId="0" shapeId="0" xr:uid="{650BB28C-0EC0-4387-9149-E80694C721DA}">
      <text>
        <r>
          <rPr>
            <b/>
            <sz val="9"/>
            <color indexed="81"/>
            <rFont val="Segoe UI"/>
            <family val="2"/>
          </rPr>
          <t>Mariana Rodrigues:</t>
        </r>
        <r>
          <rPr>
            <sz val="9"/>
            <color indexed="81"/>
            <rFont val="Segoe UI"/>
            <family val="2"/>
          </rPr>
          <t xml:space="preserve">
 conta 67034 3.456,51
conta 3030 335,04+0,018+0,01+0,02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Mariana Rodrigues</author>
  </authors>
  <commentList>
    <comment ref="E20" authorId="0" shapeId="0" xr:uid="{4F4627C1-A6F3-4361-AC57-D72EB73F7508}">
      <text>
        <r>
          <rPr>
            <b/>
            <sz val="9"/>
            <color indexed="81"/>
            <rFont val="Segoe UI"/>
            <family val="2"/>
          </rPr>
          <t>Mariana Rodrigues:</t>
        </r>
        <r>
          <rPr>
            <sz val="9"/>
            <color indexed="81"/>
            <rFont val="Segoe UI"/>
            <family val="2"/>
          </rPr>
          <t xml:space="preserve">
12 matriciamentos  e 01 plantao 25/04</t>
        </r>
      </text>
    </comment>
    <comment ref="E109" authorId="0" shapeId="0" xr:uid="{36ACCC5E-4238-4DC6-B56C-85F159D24C56}">
      <text>
        <r>
          <rPr>
            <b/>
            <sz val="9"/>
            <color indexed="81"/>
            <rFont val="Segoe UI"/>
            <family val="2"/>
          </rPr>
          <t>Mariana Rodrigues:</t>
        </r>
        <r>
          <rPr>
            <sz val="9"/>
            <color indexed="81"/>
            <rFont val="Segoe UI"/>
            <family val="2"/>
          </rPr>
          <t xml:space="preserve">
124 
exames</t>
        </r>
      </text>
    </comment>
    <comment ref="E112" authorId="0" shapeId="0" xr:uid="{F7FDBDDB-D137-4E8B-92B4-320CDEC05FB6}">
      <text>
        <r>
          <rPr>
            <b/>
            <sz val="9"/>
            <color indexed="81"/>
            <rFont val="Segoe UI"/>
            <family val="2"/>
          </rPr>
          <t>Mariana Rodrigues:</t>
        </r>
        <r>
          <rPr>
            <sz val="9"/>
            <color indexed="81"/>
            <rFont val="Segoe UI"/>
            <family val="2"/>
          </rPr>
          <t xml:space="preserve">
24
 exames</t>
        </r>
      </text>
    </comment>
    <comment ref="E113" authorId="0" shapeId="0" xr:uid="{FB299F5C-9CF6-4FFE-97B2-14692418F6F6}">
      <text>
        <r>
          <rPr>
            <b/>
            <sz val="9"/>
            <color indexed="81"/>
            <rFont val="Segoe UI"/>
            <family val="2"/>
          </rPr>
          <t>Mariana Rodrigues:</t>
        </r>
        <r>
          <rPr>
            <sz val="9"/>
            <color indexed="81"/>
            <rFont val="Segoe UI"/>
            <family val="2"/>
          </rPr>
          <t xml:space="preserve">
6277 naso</t>
        </r>
      </text>
    </comment>
    <comment ref="E116" authorId="0" shapeId="0" xr:uid="{C3FE6C07-2619-4FA0-9D7D-7DF6F887C980}">
      <text>
        <r>
          <rPr>
            <b/>
            <sz val="9"/>
            <color indexed="81"/>
            <rFont val="Segoe UI"/>
            <family val="2"/>
          </rPr>
          <t>Mariana Rodrigues:</t>
        </r>
        <r>
          <rPr>
            <sz val="9"/>
            <color indexed="81"/>
            <rFont val="Segoe UI"/>
            <family val="2"/>
          </rPr>
          <t xml:space="preserve">
100
exames</t>
        </r>
      </text>
    </comment>
    <comment ref="E119" authorId="0" shapeId="0" xr:uid="{08129771-E837-4D71-9D35-931CF2AA887E}">
      <text>
        <r>
          <rPr>
            <b/>
            <sz val="9"/>
            <color indexed="81"/>
            <rFont val="Segoe UI"/>
            <family val="2"/>
          </rPr>
          <t>Mariana Rodrigues:</t>
        </r>
        <r>
          <rPr>
            <sz val="9"/>
            <color indexed="81"/>
            <rFont val="Segoe UI"/>
            <family val="2"/>
          </rPr>
          <t xml:space="preserve">
209
 exames laudados</t>
        </r>
      </text>
    </comment>
    <comment ref="E120" authorId="0" shapeId="0" xr:uid="{48B299EB-8DB5-49B2-8804-7695496897F8}">
      <text>
        <r>
          <rPr>
            <b/>
            <sz val="9"/>
            <color indexed="81"/>
            <rFont val="Segoe UI"/>
            <family val="2"/>
          </rPr>
          <t>Mariana Rodrigues:</t>
        </r>
        <r>
          <rPr>
            <sz val="9"/>
            <color indexed="81"/>
            <rFont val="Segoe UI"/>
            <family val="2"/>
          </rPr>
          <t xml:space="preserve">
433
exames</t>
        </r>
      </text>
    </comment>
    <comment ref="E121" authorId="0" shapeId="0" xr:uid="{7FA484CE-7886-4A21-A617-F321E13B5F14}">
      <text>
        <r>
          <rPr>
            <b/>
            <sz val="9"/>
            <color indexed="81"/>
            <rFont val="Segoe UI"/>
            <family val="2"/>
          </rPr>
          <t>Mariana Rodrigues:</t>
        </r>
        <r>
          <rPr>
            <sz val="9"/>
            <color indexed="81"/>
            <rFont val="Segoe UI"/>
            <family val="2"/>
          </rPr>
          <t xml:space="preserve">
35
 testes seguimento</t>
        </r>
      </text>
    </comment>
    <comment ref="E122" authorId="0" shapeId="0" xr:uid="{BB0A17AE-EC77-471B-879A-6749C10A9B06}">
      <text>
        <r>
          <rPr>
            <b/>
            <sz val="9"/>
            <color indexed="81"/>
            <rFont val="Segoe UI"/>
            <family val="2"/>
          </rPr>
          <t>Mariana Rodrigues:</t>
        </r>
        <r>
          <rPr>
            <sz val="9"/>
            <color indexed="81"/>
            <rFont val="Segoe UI"/>
            <family val="2"/>
          </rPr>
          <t xml:space="preserve">
07
 testes maternidade</t>
        </r>
      </text>
    </comment>
    <comment ref="E123" authorId="0" shapeId="0" xr:uid="{B53AD361-8FE1-42C3-A5F0-58049422EA60}">
      <text>
        <r>
          <rPr>
            <b/>
            <sz val="9"/>
            <color indexed="81"/>
            <rFont val="Segoe UI"/>
            <charset val="1"/>
          </rPr>
          <t>Mariana Rodrigues:</t>
        </r>
        <r>
          <rPr>
            <sz val="9"/>
            <color indexed="81"/>
            <rFont val="Segoe UI"/>
            <charset val="1"/>
          </rPr>
          <t xml:space="preserve">
12 exames</t>
        </r>
      </text>
    </comment>
    <comment ref="E126" authorId="0" shapeId="0" xr:uid="{C0B3C8CE-D855-4AB1-8AEB-9B9B997E7E94}">
      <text>
        <r>
          <rPr>
            <b/>
            <sz val="9"/>
            <color indexed="81"/>
            <rFont val="Segoe UI"/>
            <charset val="1"/>
          </rPr>
          <t>Mariana Rodrigues:</t>
        </r>
        <r>
          <rPr>
            <sz val="9"/>
            <color indexed="81"/>
            <rFont val="Segoe UI"/>
            <charset val="1"/>
          </rPr>
          <t xml:space="preserve">
25 exames</t>
        </r>
      </text>
    </comment>
    <comment ref="E129" authorId="0" shapeId="0" xr:uid="{34E6729D-9096-437B-B04F-1D5DA6A6C48B}">
      <text>
        <r>
          <rPr>
            <b/>
            <sz val="9"/>
            <color indexed="81"/>
            <rFont val="Segoe UI"/>
            <family val="2"/>
          </rPr>
          <t>Mariana Rodrigues:</t>
        </r>
        <r>
          <rPr>
            <sz val="9"/>
            <color indexed="81"/>
            <rFont val="Segoe UI"/>
            <family val="2"/>
          </rPr>
          <t xml:space="preserve">
39
exames</t>
        </r>
      </text>
    </comment>
    <comment ref="E132" authorId="0" shapeId="0" xr:uid="{ABD9D320-76EB-4A03-93E7-9F6C5016BC08}">
      <text>
        <r>
          <rPr>
            <b/>
            <sz val="9"/>
            <color indexed="81"/>
            <rFont val="Segoe UI"/>
            <family val="2"/>
          </rPr>
          <t>Mariana Rodrigues:</t>
        </r>
        <r>
          <rPr>
            <sz val="9"/>
            <color indexed="81"/>
            <rFont val="Segoe UI"/>
            <family val="2"/>
          </rPr>
          <t xml:space="preserve">
488
 exames
</t>
        </r>
      </text>
    </comment>
    <comment ref="E152" authorId="0" shapeId="0" xr:uid="{74ECA281-DE7E-4249-B3EE-AA1902488BD0}">
      <text>
        <r>
          <rPr>
            <b/>
            <sz val="9"/>
            <color indexed="81"/>
            <rFont val="Segoe UI"/>
            <charset val="1"/>
          </rPr>
          <t>Mariana Rodrigues:</t>
        </r>
        <r>
          <rPr>
            <sz val="9"/>
            <color indexed="81"/>
            <rFont val="Segoe UI"/>
            <charset val="1"/>
          </rPr>
          <t xml:space="preserve">
exames competencia março/26    10.162</t>
        </r>
      </text>
    </comment>
    <comment ref="E155" authorId="0" shapeId="0" xr:uid="{903498EF-727F-47F8-9EC3-D85FF5D7F055}">
      <text>
        <r>
          <rPr>
            <b/>
            <sz val="9"/>
            <color indexed="81"/>
            <rFont val="Segoe UI"/>
            <charset val="1"/>
          </rPr>
          <t>Mariana Rodrigues:</t>
        </r>
        <r>
          <rPr>
            <sz val="9"/>
            <color indexed="81"/>
            <rFont val="Segoe UI"/>
            <charset val="1"/>
          </rPr>
          <t xml:space="preserve">
exames competencia abril/26    13.020</t>
        </r>
      </text>
    </comment>
    <comment ref="E159" authorId="0" shapeId="0" xr:uid="{73A9FD58-DB81-4410-89A9-7A657E6D29B0}">
      <text>
        <r>
          <rPr>
            <b/>
            <sz val="9"/>
            <color indexed="81"/>
            <rFont val="Segoe UI"/>
            <family val="2"/>
          </rPr>
          <t>Mariana Rodrigues:</t>
        </r>
        <r>
          <rPr>
            <sz val="9"/>
            <color indexed="81"/>
            <rFont val="Segoe UI"/>
            <family val="2"/>
          </rPr>
          <t xml:space="preserve">
24
 procedimentos
</t>
        </r>
      </text>
    </comment>
    <comment ref="E170" authorId="0" shapeId="0" xr:uid="{2E26395F-2289-4A5C-9391-A68EA0196EC4}">
      <text>
        <r>
          <rPr>
            <b/>
            <sz val="9"/>
            <color indexed="81"/>
            <rFont val="Segoe UI"/>
            <family val="2"/>
          </rPr>
          <t>Mariana Rodrigues:</t>
        </r>
        <r>
          <rPr>
            <sz val="9"/>
            <color indexed="81"/>
            <rFont val="Segoe UI"/>
            <family val="2"/>
          </rPr>
          <t xml:space="preserve">
08 exames</t>
        </r>
      </text>
    </comment>
  </commentList>
</comments>
</file>

<file path=xl/sharedStrings.xml><?xml version="1.0" encoding="utf-8"?>
<sst xmlns="http://schemas.openxmlformats.org/spreadsheetml/2006/main" count="919" uniqueCount="294">
  <si>
    <t>DEMONSTRATIVO INTEGRAL DAS RECEITAS E DESPESAS</t>
  </si>
  <si>
    <t>CNPJ:</t>
  </si>
  <si>
    <t>ENDEREÇO E CEP:</t>
  </si>
  <si>
    <t>CPF:</t>
  </si>
  <si>
    <t>EXERCÍCIO:</t>
  </si>
  <si>
    <t>DOCUMENTO</t>
  </si>
  <si>
    <t>DATA</t>
  </si>
  <si>
    <t>VIGÊNCIA</t>
  </si>
  <si>
    <t>VALOR - R$</t>
  </si>
  <si>
    <t>DATA PREVISTA PARA O REPASSE (2)</t>
  </si>
  <si>
    <t>VALORES PREVISTOS (R$)</t>
  </si>
  <si>
    <t>DATA DO REPASSE</t>
  </si>
  <si>
    <t>NÚMERO DO DOCUMENTO DE CRÉDITO</t>
  </si>
  <si>
    <t>VALORES REPASSADOS (R$)</t>
  </si>
  <si>
    <t>(B) REPASSES PÚBLICOS NO EXERCÍCIO</t>
  </si>
  <si>
    <t>(E) TOTAL DE RECURSOS (A + B + C + D)</t>
  </si>
  <si>
    <t>(G) TOTAL DE RECURSOS DISPONÍVEIS NO EXERCÍCIO (E + F)</t>
  </si>
  <si>
    <t>(C) RECEITAS COM APLICAÇÕES FINANCEIRAS DOS REPASSES PÚBLICOS</t>
  </si>
  <si>
    <t>(1) Verba: Federal, Estadual ou Municipal, devendo ser elaborado um anexo para cada fonte de recurso</t>
  </si>
  <si>
    <t>(2) Incluir valores previstos no exercício anterior e repassados neste exercício.</t>
  </si>
  <si>
    <t>ORIGEM DOS RECURSOS (4)</t>
  </si>
  <si>
    <t>CATEGORIA OU FINALIDADE DA DESPESA (8)</t>
  </si>
  <si>
    <t>DESPESAS CONTABILIZADAS NESTE EXERCÍCIO (R$)</t>
  </si>
  <si>
    <t>DESPESAS CONTABILIZADAS EM EXERCÍCIO ANTERIORES E PAGAS NESTE EXERCÍCIO (R$) (H)</t>
  </si>
  <si>
    <t>DESPESAS CONTABILIZADAS NESTE EXERCÍCIO E PAGAS NESTE EXERCÍCIO (R$) (I)</t>
  </si>
  <si>
    <t>DESPESAS CONTABILIZADAS NESTE EXERCÍCIO A PAGAR EM EXERCÍCIOS SEGUINTES (R$)</t>
  </si>
  <si>
    <t>Recursos Humanos (5)</t>
  </si>
  <si>
    <t>Recursos Humanos (6)</t>
  </si>
  <si>
    <t>Medicamentos</t>
  </si>
  <si>
    <t>Gêneros alimentícios</t>
  </si>
  <si>
    <t>Outros materiais de consumo</t>
  </si>
  <si>
    <t>Outros serviços de terceiros</t>
  </si>
  <si>
    <t>Locação de imóveis</t>
  </si>
  <si>
    <t>Bens e materiais permanentes</t>
  </si>
  <si>
    <t>Obras</t>
  </si>
  <si>
    <t>Despesas Financeiras e bancárias</t>
  </si>
  <si>
    <t>Outras despesas</t>
  </si>
  <si>
    <t>TOTAL</t>
  </si>
  <si>
    <t>Combustível</t>
  </si>
  <si>
    <t>Utilidades públicas (7)</t>
  </si>
  <si>
    <t>Locações diversas</t>
  </si>
  <si>
    <t>(4) Verba: Federal, Estadual, Municipal e Recursos Próprios, devendo ser elaborado um enxo para cada fonte de recurso.</t>
  </si>
  <si>
    <t>(5) Salários, encargos e benefícios.</t>
  </si>
  <si>
    <t>(6) Autônomos e pessoa jurídica</t>
  </si>
  <si>
    <t>(7) Energia elétrica, água e esgoto, gás, telefone e internet</t>
  </si>
  <si>
    <t>(8) No rol exemplificativo incluir também as aquisições e os compromissos assumidos que não são classificados contabilmente como DESPESAS, como, por exemplo, aquisição de bens permanentes.</t>
  </si>
  <si>
    <t>(*) Apenas para entidades da área da Saúde.</t>
  </si>
  <si>
    <t>Serviços médicos (*)</t>
  </si>
  <si>
    <t>DEMONSTRATIVO DO SALDO FINANCEIRO DO EXERCÍCIO</t>
  </si>
  <si>
    <t>(G) TOTAL DE RECURSOS DISPONÍVEL NO EXERCÍCIO</t>
  </si>
  <si>
    <t>(J) DESPESAS PAGAS NO EXERCÍCIO (H+I)</t>
  </si>
  <si>
    <t>(K) RECURSO PÚBLICO NÃO APLICADO [E - (J - F)]</t>
  </si>
  <si>
    <t>(L) VALOR DEVOLVIDO AO ÓRGÃO PÚBLICO</t>
  </si>
  <si>
    <t>Presidente</t>
  </si>
  <si>
    <t>CONTRATO DE GESTÃO</t>
  </si>
  <si>
    <t>CONTRATANTE</t>
  </si>
  <si>
    <t>CONTRATADA</t>
  </si>
  <si>
    <t>ENTIDADE GERENCIADA (*):</t>
  </si>
  <si>
    <t>RESPONSÁVEL PELA ORGANIZAÇÃO SOCIAL:</t>
  </si>
  <si>
    <t>ORIGEM DOS RECURSOS (1)</t>
  </si>
  <si>
    <t>Municipal</t>
  </si>
  <si>
    <t>OBJETO DO CONTRATO DE GESTÃO:</t>
  </si>
  <si>
    <t>Praça Dr Botelho Egas, 11 - Centro - Guararema -SP CEP: 08900-000</t>
  </si>
  <si>
    <t>48.517.932/0001-32</t>
  </si>
  <si>
    <t>Santa Casa de Misericórdia de Guararema</t>
  </si>
  <si>
    <t>Prefeitura Municipal de Guararema</t>
  </si>
  <si>
    <t>(D) OUTRAS RECEITAS DECORRENTES DA EXECUÇÃO DO AJUSTE (3)</t>
  </si>
  <si>
    <t>NF</t>
  </si>
  <si>
    <t>Especificação</t>
  </si>
  <si>
    <t>VALOR APLICADO</t>
  </si>
  <si>
    <t>Nº. CHEQUE</t>
  </si>
  <si>
    <t>darf</t>
  </si>
  <si>
    <t>Serviço de Diagnóstico por Imagem</t>
  </si>
  <si>
    <t>recibo</t>
  </si>
  <si>
    <t>gps</t>
  </si>
  <si>
    <t>grf</t>
  </si>
  <si>
    <t>Fundo de Garantia por tempo de Serviço</t>
  </si>
  <si>
    <t>Serviço de Oftalmologia</t>
  </si>
  <si>
    <t>Serviço de Otorrinolaringologia</t>
  </si>
  <si>
    <t>Mourão e Buzzato Médicos Associados Ltda</t>
  </si>
  <si>
    <t>Serviços Administrativos</t>
  </si>
  <si>
    <t>Serviço de Cardiologia</t>
  </si>
  <si>
    <t>Serviços de Enfermagem</t>
  </si>
  <si>
    <t>Banco Bradesco S.A</t>
  </si>
  <si>
    <t>Serviços médicos</t>
  </si>
  <si>
    <t>Recursos humanos(5)</t>
  </si>
  <si>
    <t>DEMONSTRATIVO DOS RECURSOS DISPONÍVEIS NO EXERCÍCIO</t>
  </si>
  <si>
    <t>(M) VALOR AUTORIZADO PARA APLICAÇÃO NO EXERCÍCIO SEGUINTE (K-L)</t>
  </si>
  <si>
    <t>DEMONSTRATIVO DAS DESPESAS INCORRIDAS NO EXERCÍCIO</t>
  </si>
  <si>
    <t>Serviço de Neurologia</t>
  </si>
  <si>
    <t>Material Médico e Hospitalar(*)</t>
  </si>
  <si>
    <t>ANEXO 8</t>
  </si>
  <si>
    <t>REPASSE AO TERCEIRO SETOR</t>
  </si>
  <si>
    <t>(F) RECURSOS PRÓPRIOS DA ORGANIZAÇÃO SOCIAL</t>
  </si>
  <si>
    <t>(3) Receitas com estacionamento, aluguéis entre outras.</t>
  </si>
  <si>
    <t>(9) Quando a diferença entre coluna DESPESA CONTABILIZADA NESTE EXERCÍCIO  e a Coluna DESPESAS CONTABILIZADAS NESTE EXERCÍCIO E PAGAS NESTE EXERCÍCIO for decorrente de descontos obtidos ou pagamento de multa por atraso, o resultado não deve aparecer na coluna DESPESAS CONTABILIZADAS NESTE EXERCÍCIO A PAGAR EM EXERCÍCIOS SEGUINTES, uma vez que tais descontos ou multas são contabilizados em contas de receitas ou despesas. Assim sendo deverá se indicado como nota de rodapé os valores e as respectivas contas de receitas e despesas.</t>
  </si>
  <si>
    <t>Declaramos, na qualidade de responsáveis pela entidade supra epigrafada, sob as penas da Lei, que a despesa relacionada comprova a exata aplicação dos recursos recebidos para os fins indicados, conforme programa de trabalho aprovado, proposto ao Órgão Público Contratante.</t>
  </si>
  <si>
    <t xml:space="preserve"> </t>
  </si>
  <si>
    <t>Serviço de Dermatologia</t>
  </si>
  <si>
    <t>TOTAL DE DESPESAS PAGAS NESTE EXERCÍCIO (R$)                                                      J = (H + I)</t>
  </si>
  <si>
    <t>Serviço de Regulação</t>
  </si>
  <si>
    <t>fatura</t>
  </si>
  <si>
    <t>05.764.851/0001-24</t>
  </si>
  <si>
    <t>20.414.807/0001-88</t>
  </si>
  <si>
    <t>16.893.341/0001-73</t>
  </si>
  <si>
    <t>Serviço de Fisio/laboratório</t>
  </si>
  <si>
    <t>Transguara Transporte e Locação Ltda Epp</t>
  </si>
  <si>
    <t>02.668.680/0001-41</t>
  </si>
  <si>
    <t>07.149.505/0001-61</t>
  </si>
  <si>
    <t>Despesas Financeiras</t>
  </si>
  <si>
    <t>Extrato</t>
  </si>
  <si>
    <t>(A) SALDO DO EXERCÍCIO ANTERIOR</t>
  </si>
  <si>
    <t>Exame Ecocardiograma</t>
  </si>
  <si>
    <t>Serviço oftalmologia /    auto refrator</t>
  </si>
  <si>
    <t>ISSQN</t>
  </si>
  <si>
    <t>BOLETO</t>
  </si>
  <si>
    <t>Exame Espirometria</t>
  </si>
  <si>
    <t>37.556.641/0001-37</t>
  </si>
  <si>
    <t>Exame Eletroencefalograma</t>
  </si>
  <si>
    <t xml:space="preserve">Documento de Arrecadação de Receitas Federais </t>
  </si>
  <si>
    <t>68.295.880/0001-04</t>
  </si>
  <si>
    <t>Locação diversas</t>
  </si>
  <si>
    <t>Serviço Higiene</t>
  </si>
  <si>
    <t>J Dib Clinica Médica Ltda Me</t>
  </si>
  <si>
    <t>22.960.973/0001-05</t>
  </si>
  <si>
    <t>serv administrativo/enfermagem/higiene</t>
  </si>
  <si>
    <t>Serviço Diagnóstico por Imagem</t>
  </si>
  <si>
    <t>serviço médicos especialidades</t>
  </si>
  <si>
    <t xml:space="preserve">Outros serviços de terceiros </t>
  </si>
  <si>
    <t>Alexandre Marques</t>
  </si>
  <si>
    <t>284.896.558-47</t>
  </si>
  <si>
    <t>Serviço de audiometria</t>
  </si>
  <si>
    <t>A. P. R. Grilo Serviços Fonoaudiologicos Me</t>
  </si>
  <si>
    <t>31.481.186/0001-71</t>
  </si>
  <si>
    <t>boleto</t>
  </si>
  <si>
    <t>Ticket Serviços S.A</t>
  </si>
  <si>
    <t>47.866.934/0001-74</t>
  </si>
  <si>
    <t>UltraSom Equipamentos Médicos Ltda</t>
  </si>
  <si>
    <t>Serviço de Pneumologia</t>
  </si>
  <si>
    <t>Semy Serviços Médicos Ltda</t>
  </si>
  <si>
    <t>25.406.214/0001-93</t>
  </si>
  <si>
    <t>Restanho Vieira Alves Serviços Médicos S/S Ltda</t>
  </si>
  <si>
    <t>01.869.972/0001-80</t>
  </si>
  <si>
    <t>Works Informática Comercial Ltda Epp</t>
  </si>
  <si>
    <t>00.320.065/0001-14</t>
  </si>
  <si>
    <t>Dra Marli Cirillo Serviços Médicos Ltda</t>
  </si>
  <si>
    <t>54.479.782/0001-12</t>
  </si>
  <si>
    <t>Sindicato dos Empregados em Estab Serv Saude SJC</t>
  </si>
  <si>
    <t>28.078.064/0001-24</t>
  </si>
  <si>
    <t>serviço de laboratório</t>
  </si>
  <si>
    <t>Souza Café Comércio de Máquinas e Bebidas Quentes Eireli</t>
  </si>
  <si>
    <t>07.627.274/0001-54</t>
  </si>
  <si>
    <t>Eyetec Equip Oftalmologico Ind Com Imp Exp Ltda</t>
  </si>
  <si>
    <t>69.163.970/0001-04</t>
  </si>
  <si>
    <t>Serviços adm/enf/hig</t>
  </si>
  <si>
    <t>56.908.115/0001-33</t>
  </si>
  <si>
    <t>Spectare Serviços Médicos Ltda</t>
  </si>
  <si>
    <t>Serviço Oftalmologia</t>
  </si>
  <si>
    <t>Efath Serviços Especializados Ltda</t>
  </si>
  <si>
    <t>43.813.540/0001-05</t>
  </si>
  <si>
    <t>Teste de orelhinha seguimento</t>
  </si>
  <si>
    <t>Teste de orelhinha maternidade</t>
  </si>
  <si>
    <t>Priorivita Serviços Médicos Ltda</t>
  </si>
  <si>
    <t>20.185.099/0001-50</t>
  </si>
  <si>
    <t>03.046.220/0001-44</t>
  </si>
  <si>
    <t>Directhealth Tecnologia em Sistemas e Serviços do Brasil Ltda</t>
  </si>
  <si>
    <t>A2 Tecnologia Ltda</t>
  </si>
  <si>
    <t>10.386.063/0001-81</t>
  </si>
  <si>
    <t>M.H.F Sistemas Ltda Epp</t>
  </si>
  <si>
    <t>04.676.708/0001-18</t>
  </si>
  <si>
    <t>Outros serviços de terceiros (parcial)</t>
  </si>
  <si>
    <t>Exame Mapeamento de Retina</t>
  </si>
  <si>
    <t>Exame Nasofibroscopia</t>
  </si>
  <si>
    <t>Eletros laudados</t>
  </si>
  <si>
    <t>Serviço Endocinologia</t>
  </si>
  <si>
    <t>Endo Metabolica Assitencia Médica Ltda</t>
  </si>
  <si>
    <t>21.256.662/0001-05</t>
  </si>
  <si>
    <t>EMAD</t>
  </si>
  <si>
    <t>Contrato de Gestão nº 01/2025</t>
  </si>
  <si>
    <t>60 meses</t>
  </si>
  <si>
    <t>Gerenciamento dos serviços do Centro de Especialidades Médicas de Guararema -CEMEG</t>
  </si>
  <si>
    <t>Centro de Especialidades Médicas de Guararema</t>
  </si>
  <si>
    <t>Kaprinter Comércio Serviço e Locação de Equipamento</t>
  </si>
  <si>
    <t>Bem Viver Servços Técnicos Ltda</t>
  </si>
  <si>
    <t>06.863.003/0001-35</t>
  </si>
  <si>
    <t>Termo de Aditamento nº 01</t>
  </si>
  <si>
    <t>28 de  fevereiro de 2030</t>
  </si>
  <si>
    <t>Serviço do Emad  01 enfermeiro /   02 tecnicos enfermagem  /01 nutricionista</t>
  </si>
  <si>
    <t>RDGS preserve Saude e Segurança do Trabalho Ltda</t>
  </si>
  <si>
    <t>Serviço médico Psiquiatra</t>
  </si>
  <si>
    <t>37.229.383/001-84</t>
  </si>
  <si>
    <t>Bem Medicina de Familia Serviços Médicos Ltda</t>
  </si>
  <si>
    <t>serviço dermatologia</t>
  </si>
  <si>
    <t>gêneros alimentícios</t>
  </si>
  <si>
    <t>Produmed Serviços Industria e Comércio Ltda</t>
  </si>
  <si>
    <t>55.634.901/0001-27</t>
  </si>
  <si>
    <t>Práticas Integrativas PICs</t>
  </si>
  <si>
    <t>Total Geral</t>
  </si>
  <si>
    <t>Cardioglim Serviços Médicos Ltda</t>
  </si>
  <si>
    <t>35.442.881/0001-85</t>
  </si>
  <si>
    <t>serviços médicos</t>
  </si>
  <si>
    <t>exame colposcopia</t>
  </si>
  <si>
    <t>Sata Serviços Médicos Ltda</t>
  </si>
  <si>
    <t>17.150.405/0001-09</t>
  </si>
  <si>
    <t>Serviço Urologia</t>
  </si>
  <si>
    <t>Clinica Médica Ferreira dos Santos Ltda</t>
  </si>
  <si>
    <t>13.059.934/0001-40</t>
  </si>
  <si>
    <t>Termo de Aditamento nº 02</t>
  </si>
  <si>
    <t>Exame Eletroneuromiografia</t>
  </si>
  <si>
    <t>Noseap Fisioterapia e Reabilitação Ltda</t>
  </si>
  <si>
    <t>Utilidade Pública</t>
  </si>
  <si>
    <t>Serviço Infectologia</t>
  </si>
  <si>
    <t>Hemodipa Serviços Médicos Ltda Me</t>
  </si>
  <si>
    <t>07.540.086/0001-94</t>
  </si>
  <si>
    <t>MS Nogueira SS</t>
  </si>
  <si>
    <t>pendente</t>
  </si>
  <si>
    <t>Laparo Serviços Médicos Assessoria Ltda</t>
  </si>
  <si>
    <t>11.639.597/0001-35</t>
  </si>
  <si>
    <t>material médico hospitalar</t>
  </si>
  <si>
    <t>Zenvia Mobile Serviços Digitais S.A</t>
  </si>
  <si>
    <t>14.096.190/0001-05</t>
  </si>
  <si>
    <t>Deluka Serviços Médicos e Diagnósticos Ltda</t>
  </si>
  <si>
    <t>08.+255.190/0001-08</t>
  </si>
  <si>
    <t>Cipax Medicina Diagnostica Ltda</t>
  </si>
  <si>
    <t>50.011.949/0001-65</t>
  </si>
  <si>
    <t>O signatário, na qualidade de representante da Santa Casa de Misericórdia de Guararem vem indicar, na forma abaixo detalhada, as despesas incorridas e pagas no exercício/2026 bem como as despesas a pagar no exercício seguinte.</t>
  </si>
  <si>
    <t>ACGD Serviços Médicos Ltda</t>
  </si>
  <si>
    <t>62.640.413/0001-98</t>
  </si>
  <si>
    <t>medicamentos</t>
  </si>
  <si>
    <t xml:space="preserve">fatura </t>
  </si>
  <si>
    <t>Telefonica Brasil S.A</t>
  </si>
  <si>
    <t>02.558.157/0001-62</t>
  </si>
  <si>
    <t>Viação Jacarei Ltda</t>
  </si>
  <si>
    <t>50.478.476/0001-25</t>
  </si>
  <si>
    <t>Mogi Passes Comércio de Bilhetes Eletronicos Ltda</t>
  </si>
  <si>
    <t>07.715.946/0001-83</t>
  </si>
  <si>
    <t>Laveco Industria e Comércio Ltda</t>
  </si>
  <si>
    <t>22.444.196/0001-46</t>
  </si>
  <si>
    <t xml:space="preserve">Outros materiais  de consumo </t>
  </si>
  <si>
    <t>Guararema, 01 de junho de 2026.</t>
  </si>
  <si>
    <t>Tanby Comércio de PapeisLtda</t>
  </si>
  <si>
    <t>65.069.593/0001-98</t>
  </si>
  <si>
    <t>Outros materiais  de consumo (parcial)</t>
  </si>
  <si>
    <t>Archeleigar &amp; Nascimento Ltda Epp</t>
  </si>
  <si>
    <t>09.254.180/0001-02</t>
  </si>
  <si>
    <t>Bioessencia Farmacia de Manipulação Ltda</t>
  </si>
  <si>
    <t>60.936.309/0012-72</t>
  </si>
  <si>
    <t>serviço médicos dermatologia e colposcopia</t>
  </si>
  <si>
    <t>Stan Comércio de Produtos Médicos Ltda</t>
  </si>
  <si>
    <t>38.405.762/0001-40</t>
  </si>
  <si>
    <t xml:space="preserve">Magister Medicamentos Ltda </t>
  </si>
  <si>
    <t>55.470.850/0001-45</t>
  </si>
  <si>
    <t>Dipromed Comércio e Importação Ltda</t>
  </si>
  <si>
    <t>47.869..078/0004-53</t>
  </si>
  <si>
    <t>Alpharad Ind Com Imp e Exp Prod Hospitalares Ltda</t>
  </si>
  <si>
    <t>11.367.066/0001-30</t>
  </si>
  <si>
    <t>exame espirometria</t>
  </si>
  <si>
    <t>Futura Comércio de Produtos Médicos e Hospitalares Ltda</t>
  </si>
  <si>
    <t>08.231.734/0001-93</t>
  </si>
  <si>
    <t>Supermed Com Imp de Prod Med Hospitalares Ltda</t>
  </si>
  <si>
    <t>11.206.099/0004-41</t>
  </si>
  <si>
    <t>CM Hospitalar S.A</t>
  </si>
  <si>
    <t>14.420.164/0005-80</t>
  </si>
  <si>
    <t>serviço de diagnóstico por imagem</t>
  </si>
  <si>
    <t>DBI Comércio e Importaçção Ltda</t>
  </si>
  <si>
    <t>07.295.190/0001-60</t>
  </si>
  <si>
    <t>serviço médicos oftalmologioa</t>
  </si>
  <si>
    <t>Verbenna Farmacia de Manipuação Ltda Epp</t>
  </si>
  <si>
    <t>00.787.540/0001-67</t>
  </si>
  <si>
    <t>Reval Atacado de Papelaria Ltda</t>
  </si>
  <si>
    <t>52.434.156/0001-84</t>
  </si>
  <si>
    <t>Thomaz de Araujo &amp; Cia Ltda</t>
  </si>
  <si>
    <t>12.834.082/0001-59</t>
  </si>
  <si>
    <t xml:space="preserve">Lider Vale Produtos e Equipamanetos </t>
  </si>
  <si>
    <t>02.947.234/0001-76</t>
  </si>
  <si>
    <t>Spartan do Brasil Produtos Quimicos Ltda</t>
  </si>
  <si>
    <t>46.256.772/0002-70</t>
  </si>
  <si>
    <t>Lotus Central de Dist de Higienicos Ltda</t>
  </si>
  <si>
    <t>58.055.343/0001-33</t>
  </si>
  <si>
    <t>WGT Soluções Inteligentes</t>
  </si>
  <si>
    <t>15.220.388/0001-03</t>
  </si>
  <si>
    <t>Nutriport Comercial Ltda</t>
  </si>
  <si>
    <t>03.612.312/0001-44</t>
  </si>
  <si>
    <t>Melhor Gas Distribuidora Ltda Epp</t>
  </si>
  <si>
    <t>48.100.176/0002-22</t>
  </si>
  <si>
    <t>Alfa Excelencia Dagnostico LTDA</t>
  </si>
  <si>
    <t>20.423.730/0001-02</t>
  </si>
  <si>
    <t>Cientificalab Produtos Laboratoriais e Sistemas Ltda</t>
  </si>
  <si>
    <t>04.539.279/0001-37</t>
  </si>
  <si>
    <t>Transf. Bancária nº 8621092 constante do Extrato</t>
  </si>
  <si>
    <t>Transf. Bancária nº 8621499 constante do Extrato</t>
  </si>
  <si>
    <t>Transf. Bancária nº 8630218 constante do Extrato</t>
  </si>
  <si>
    <t>Transf. Bancária nº 8630703 constante do Extrato</t>
  </si>
  <si>
    <t>Funcionário Santa Casa de Misericórdia de Guararema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</si>
</sst>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_(&quot;R$&quot;* #,##0.00_);_(&quot;R$&quot;* \(#,##0.00\);_(&quot;R$&quot;* &quot;-&quot;??_);_(@_)"/>
  </numFmts>
  <fonts count="32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8"/>
      <name val="Arial Narrow"/>
      <family val="2"/>
    </font>
    <font>
      <sz val="9"/>
      <name val="Arial Narrow"/>
      <family val="2"/>
    </font>
    <font>
      <sz val="10"/>
      <name val="Arial"/>
      <family val="2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b/>
      <sz val="9"/>
      <name val="Calibri"/>
      <family val="2"/>
      <scheme val="minor"/>
    </font>
    <font>
      <sz val="12"/>
      <color theme="1"/>
      <name val="Arial Narrow"/>
      <family val="2"/>
    </font>
    <font>
      <sz val="11"/>
      <color rgb="FFFF0000"/>
      <name val="Calibri"/>
      <family val="2"/>
      <scheme val="minor"/>
    </font>
    <font>
      <sz val="11"/>
      <color theme="1"/>
      <name val="Times New Roman"/>
      <family val="1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sz val="9"/>
      <color rgb="FFFF0000"/>
      <name val="Arial Narrow"/>
      <family val="2"/>
    </font>
    <font>
      <b/>
      <sz val="10"/>
      <name val="Arial Narrow"/>
      <family val="2"/>
    </font>
    <font>
      <sz val="12"/>
      <name val="Calibri"/>
      <family val="2"/>
      <scheme val="minor"/>
    </font>
    <font>
      <sz val="12"/>
      <name val="Arial"/>
      <family val="2"/>
    </font>
    <font>
      <sz val="12"/>
      <color theme="1"/>
      <name val="Calibri"/>
      <family val="2"/>
      <scheme val="minor"/>
    </font>
    <font>
      <b/>
      <sz val="12"/>
      <name val="Arial"/>
      <family val="2"/>
    </font>
    <font>
      <b/>
      <sz val="12"/>
      <name val="Calibri"/>
      <family val="2"/>
      <scheme val="minor"/>
    </font>
    <font>
      <sz val="9"/>
      <color indexed="81"/>
      <name val="Segoe UI"/>
      <charset val="1"/>
    </font>
    <font>
      <b/>
      <sz val="9"/>
      <color indexed="81"/>
      <name val="Segoe UI"/>
      <charset val="1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8" fillId="0" borderId="0" applyFont="0" applyFill="0" applyBorder="0" applyAlignment="0" applyProtection="0"/>
  </cellStyleXfs>
  <cellXfs count="139">
    <xf numFmtId="0" fontId="0" fillId="0" borderId="0" xfId="0"/>
    <xf numFmtId="0" fontId="1" fillId="0" borderId="0" xfId="0" applyFont="1"/>
    <xf numFmtId="0" fontId="1" fillId="0" borderId="1" xfId="0" applyFont="1" applyBorder="1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center" wrapText="1"/>
    </xf>
    <xf numFmtId="0" fontId="7" fillId="0" borderId="1" xfId="0" applyFont="1" applyBorder="1" applyAlignment="1">
      <alignment wrapText="1"/>
    </xf>
    <xf numFmtId="0" fontId="5" fillId="0" borderId="5" xfId="0" applyFont="1" applyBorder="1"/>
    <xf numFmtId="0" fontId="5" fillId="0" borderId="0" xfId="0" applyFont="1"/>
    <xf numFmtId="0" fontId="2" fillId="0" borderId="0" xfId="0" applyFont="1"/>
    <xf numFmtId="0" fontId="6" fillId="0" borderId="0" xfId="0" applyFont="1"/>
    <xf numFmtId="0" fontId="2" fillId="0" borderId="0" xfId="0" applyFont="1" applyAlignment="1">
      <alignment horizontal="left" wrapText="1"/>
    </xf>
    <xf numFmtId="0" fontId="3" fillId="0" borderId="1" xfId="0" applyFont="1" applyBorder="1"/>
    <xf numFmtId="4" fontId="0" fillId="0" borderId="0" xfId="0" applyNumberFormat="1"/>
    <xf numFmtId="164" fontId="0" fillId="0" borderId="0" xfId="0" applyNumberFormat="1"/>
    <xf numFmtId="14" fontId="3" fillId="0" borderId="1" xfId="0" applyNumberFormat="1" applyFont="1" applyBorder="1"/>
    <xf numFmtId="164" fontId="3" fillId="0" borderId="1" xfId="1" applyFont="1" applyBorder="1"/>
    <xf numFmtId="164" fontId="3" fillId="0" borderId="1" xfId="0" applyNumberFormat="1" applyFont="1" applyBorder="1"/>
    <xf numFmtId="0" fontId="3" fillId="2" borderId="1" xfId="0" applyFont="1" applyFill="1" applyBorder="1"/>
    <xf numFmtId="0" fontId="3" fillId="0" borderId="1" xfId="0" applyFont="1" applyBorder="1" applyAlignment="1">
      <alignment wrapText="1"/>
    </xf>
    <xf numFmtId="0" fontId="11" fillId="0" borderId="1" xfId="0" applyFont="1" applyBorder="1"/>
    <xf numFmtId="4" fontId="11" fillId="0" borderId="1" xfId="0" applyNumberFormat="1" applyFont="1" applyBorder="1"/>
    <xf numFmtId="0" fontId="12" fillId="0" borderId="4" xfId="0" applyFont="1" applyBorder="1" applyAlignment="1">
      <alignment horizontal="center" vertical="center"/>
    </xf>
    <xf numFmtId="0" fontId="13" fillId="0" borderId="0" xfId="0" applyFont="1" applyAlignment="1">
      <alignment horizontal="center"/>
    </xf>
    <xf numFmtId="0" fontId="13" fillId="0" borderId="0" xfId="0" applyFont="1"/>
    <xf numFmtId="0" fontId="12" fillId="0" borderId="2" xfId="0" applyFont="1" applyBorder="1" applyAlignment="1">
      <alignment horizontal="center" vertical="center" wrapText="1"/>
    </xf>
    <xf numFmtId="164" fontId="0" fillId="0" borderId="0" xfId="1" applyFont="1"/>
    <xf numFmtId="0" fontId="12" fillId="0" borderId="1" xfId="0" applyFont="1" applyBorder="1" applyAlignment="1">
      <alignment horizontal="left" wrapText="1"/>
    </xf>
    <xf numFmtId="0" fontId="0" fillId="0" borderId="1" xfId="0" applyBorder="1"/>
    <xf numFmtId="4" fontId="10" fillId="0" borderId="1" xfId="0" applyNumberFormat="1" applyFont="1" applyBorder="1"/>
    <xf numFmtId="0" fontId="16" fillId="0" borderId="0" xfId="0" applyFont="1"/>
    <xf numFmtId="164" fontId="10" fillId="0" borderId="1" xfId="0" applyNumberFormat="1" applyFont="1" applyBorder="1"/>
    <xf numFmtId="4" fontId="17" fillId="0" borderId="1" xfId="0" applyNumberFormat="1" applyFont="1" applyBorder="1"/>
    <xf numFmtId="0" fontId="18" fillId="0" borderId="0" xfId="0" applyFont="1"/>
    <xf numFmtId="164" fontId="0" fillId="0" borderId="0" xfId="1" applyFont="1" applyFill="1" applyBorder="1"/>
    <xf numFmtId="164" fontId="0" fillId="0" borderId="0" xfId="1" applyFont="1" applyFill="1"/>
    <xf numFmtId="0" fontId="19" fillId="0" borderId="0" xfId="0" applyFont="1"/>
    <xf numFmtId="14" fontId="0" fillId="0" borderId="0" xfId="0" applyNumberFormat="1"/>
    <xf numFmtId="0" fontId="20" fillId="0" borderId="0" xfId="0" applyFont="1"/>
    <xf numFmtId="0" fontId="7" fillId="0" borderId="8" xfId="0" applyFont="1" applyBorder="1" applyAlignment="1">
      <alignment horizontal="center" wrapText="1"/>
    </xf>
    <xf numFmtId="164" fontId="10" fillId="0" borderId="11" xfId="0" applyNumberFormat="1" applyFont="1" applyBorder="1"/>
    <xf numFmtId="0" fontId="6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0" fillId="0" borderId="10" xfId="0" applyBorder="1"/>
    <xf numFmtId="164" fontId="3" fillId="0" borderId="1" xfId="1" applyFont="1" applyFill="1" applyBorder="1"/>
    <xf numFmtId="44" fontId="0" fillId="0" borderId="0" xfId="0" applyNumberFormat="1"/>
    <xf numFmtId="44" fontId="13" fillId="0" borderId="0" xfId="0" applyNumberFormat="1" applyFont="1" applyAlignment="1">
      <alignment horizontal="center"/>
    </xf>
    <xf numFmtId="164" fontId="13" fillId="0" borderId="0" xfId="1" applyFont="1" applyAlignment="1">
      <alignment horizontal="center"/>
    </xf>
    <xf numFmtId="164" fontId="23" fillId="0" borderId="0" xfId="1" applyFont="1" applyAlignment="1">
      <alignment horizontal="center"/>
    </xf>
    <xf numFmtId="44" fontId="19" fillId="0" borderId="0" xfId="0" applyNumberFormat="1" applyFont="1"/>
    <xf numFmtId="0" fontId="12" fillId="0" borderId="1" xfId="0" applyFont="1" applyBorder="1" applyAlignment="1">
      <alignment horizontal="center" wrapText="1"/>
    </xf>
    <xf numFmtId="44" fontId="14" fillId="0" borderId="0" xfId="0" applyNumberFormat="1" applyFont="1"/>
    <xf numFmtId="164" fontId="24" fillId="0" borderId="0" xfId="0" applyNumberFormat="1" applyFont="1"/>
    <xf numFmtId="0" fontId="14" fillId="0" borderId="0" xfId="0" applyFont="1"/>
    <xf numFmtId="164" fontId="14" fillId="0" borderId="0" xfId="1" applyFont="1"/>
    <xf numFmtId="164" fontId="19" fillId="0" borderId="0" xfId="0" applyNumberFormat="1" applyFont="1"/>
    <xf numFmtId="0" fontId="25" fillId="0" borderId="2" xfId="0" applyFont="1" applyBorder="1" applyAlignment="1">
      <alignment horizontal="left" wrapText="1"/>
    </xf>
    <xf numFmtId="0" fontId="25" fillId="0" borderId="1" xfId="0" applyFont="1" applyBorder="1" applyAlignment="1">
      <alignment horizontal="left"/>
    </xf>
    <xf numFmtId="0" fontId="25" fillId="0" borderId="4" xfId="0" applyFont="1" applyBorder="1" applyAlignment="1">
      <alignment horizontal="left"/>
    </xf>
    <xf numFmtId="0" fontId="25" fillId="0" borderId="3" xfId="0" applyFont="1" applyBorder="1" applyAlignment="1">
      <alignment horizontal="left"/>
    </xf>
    <xf numFmtId="164" fontId="26" fillId="0" borderId="2" xfId="1" applyFont="1" applyFill="1" applyBorder="1" applyAlignment="1">
      <alignment horizontal="right"/>
    </xf>
    <xf numFmtId="0" fontId="27" fillId="0" borderId="1" xfId="0" applyFont="1" applyBorder="1"/>
    <xf numFmtId="0" fontId="25" fillId="0" borderId="4" xfId="0" applyFont="1" applyBorder="1" applyAlignment="1">
      <alignment horizontal="left" wrapText="1"/>
    </xf>
    <xf numFmtId="0" fontId="25" fillId="0" borderId="3" xfId="0" applyFont="1" applyBorder="1" applyAlignment="1">
      <alignment horizontal="left" wrapText="1"/>
    </xf>
    <xf numFmtId="0" fontId="25" fillId="0" borderId="2" xfId="0" applyFont="1" applyBorder="1" applyAlignment="1">
      <alignment horizontal="left"/>
    </xf>
    <xf numFmtId="164" fontId="26" fillId="0" borderId="2" xfId="1" applyFont="1" applyFill="1" applyBorder="1"/>
    <xf numFmtId="0" fontId="25" fillId="3" borderId="2" xfId="0" applyFont="1" applyFill="1" applyBorder="1" applyAlignment="1">
      <alignment horizontal="left"/>
    </xf>
    <xf numFmtId="0" fontId="25" fillId="3" borderId="1" xfId="0" applyFont="1" applyFill="1" applyBorder="1" applyAlignment="1">
      <alignment horizontal="left"/>
    </xf>
    <xf numFmtId="0" fontId="25" fillId="3" borderId="4" xfId="0" applyFont="1" applyFill="1" applyBorder="1" applyAlignment="1">
      <alignment horizontal="left"/>
    </xf>
    <xf numFmtId="0" fontId="25" fillId="3" borderId="3" xfId="0" applyFont="1" applyFill="1" applyBorder="1" applyAlignment="1">
      <alignment horizontal="left"/>
    </xf>
    <xf numFmtId="164" fontId="28" fillId="3" borderId="2" xfId="1" applyFont="1" applyFill="1" applyBorder="1"/>
    <xf numFmtId="0" fontId="27" fillId="3" borderId="1" xfId="0" applyFont="1" applyFill="1" applyBorder="1"/>
    <xf numFmtId="0" fontId="25" fillId="4" borderId="2" xfId="0" applyFont="1" applyFill="1" applyBorder="1" applyAlignment="1">
      <alignment horizontal="left"/>
    </xf>
    <xf numFmtId="0" fontId="25" fillId="4" borderId="1" xfId="0" applyFont="1" applyFill="1" applyBorder="1" applyAlignment="1">
      <alignment horizontal="left"/>
    </xf>
    <xf numFmtId="0" fontId="25" fillId="4" borderId="4" xfId="0" applyFont="1" applyFill="1" applyBorder="1" applyAlignment="1">
      <alignment horizontal="left"/>
    </xf>
    <xf numFmtId="0" fontId="25" fillId="4" borderId="3" xfId="0" applyFont="1" applyFill="1" applyBorder="1" applyAlignment="1">
      <alignment horizontal="left"/>
    </xf>
    <xf numFmtId="164" fontId="28" fillId="4" borderId="2" xfId="1" applyFont="1" applyFill="1" applyBorder="1"/>
    <xf numFmtId="0" fontId="27" fillId="4" borderId="1" xfId="0" applyFont="1" applyFill="1" applyBorder="1"/>
    <xf numFmtId="1" fontId="25" fillId="0" borderId="1" xfId="0" applyNumberFormat="1" applyFont="1" applyBorder="1" applyAlignment="1">
      <alignment horizontal="left"/>
    </xf>
    <xf numFmtId="0" fontId="25" fillId="0" borderId="1" xfId="0" applyFont="1" applyBorder="1" applyAlignment="1">
      <alignment horizontal="left" wrapText="1"/>
    </xf>
    <xf numFmtId="0" fontId="27" fillId="0" borderId="1" xfId="0" applyFont="1" applyBorder="1" applyAlignment="1">
      <alignment wrapText="1"/>
    </xf>
    <xf numFmtId="164" fontId="25" fillId="0" borderId="2" xfId="1" applyFont="1" applyFill="1" applyBorder="1"/>
    <xf numFmtId="164" fontId="28" fillId="0" borderId="2" xfId="1" applyFont="1" applyFill="1" applyBorder="1" applyAlignment="1">
      <alignment horizontal="right"/>
    </xf>
    <xf numFmtId="164" fontId="28" fillId="3" borderId="2" xfId="1" applyFont="1" applyFill="1" applyBorder="1" applyAlignment="1">
      <alignment horizontal="right"/>
    </xf>
    <xf numFmtId="0" fontId="25" fillId="0" borderId="1" xfId="0" applyFont="1" applyBorder="1" applyAlignment="1">
      <alignment wrapText="1"/>
    </xf>
    <xf numFmtId="164" fontId="26" fillId="0" borderId="2" xfId="1" applyFont="1" applyFill="1" applyBorder="1" applyAlignment="1">
      <alignment wrapText="1"/>
    </xf>
    <xf numFmtId="0" fontId="25" fillId="2" borderId="2" xfId="0" applyFont="1" applyFill="1" applyBorder="1" applyAlignment="1">
      <alignment horizontal="left"/>
    </xf>
    <xf numFmtId="0" fontId="25" fillId="2" borderId="1" xfId="0" applyFont="1" applyFill="1" applyBorder="1" applyAlignment="1">
      <alignment horizontal="left"/>
    </xf>
    <xf numFmtId="0" fontId="25" fillId="2" borderId="4" xfId="0" applyFont="1" applyFill="1" applyBorder="1" applyAlignment="1">
      <alignment horizontal="left"/>
    </xf>
    <xf numFmtId="0" fontId="25" fillId="2" borderId="3" xfId="0" applyFont="1" applyFill="1" applyBorder="1" applyAlignment="1">
      <alignment horizontal="left"/>
    </xf>
    <xf numFmtId="164" fontId="29" fillId="2" borderId="2" xfId="1" applyFont="1" applyFill="1" applyBorder="1"/>
    <xf numFmtId="0" fontId="27" fillId="2" borderId="1" xfId="0" applyFont="1" applyFill="1" applyBorder="1"/>
    <xf numFmtId="164" fontId="25" fillId="0" borderId="1" xfId="1" applyFont="1" applyFill="1" applyBorder="1"/>
    <xf numFmtId="164" fontId="29" fillId="2" borderId="1" xfId="1" applyFont="1" applyFill="1" applyBorder="1"/>
    <xf numFmtId="0" fontId="25" fillId="2" borderId="4" xfId="0" applyFont="1" applyFill="1" applyBorder="1" applyAlignment="1">
      <alignment horizontal="left" wrapText="1"/>
    </xf>
    <xf numFmtId="0" fontId="27" fillId="2" borderId="1" xfId="0" applyFont="1" applyFill="1" applyBorder="1" applyAlignment="1">
      <alignment wrapText="1"/>
    </xf>
    <xf numFmtId="164" fontId="28" fillId="2" borderId="2" xfId="1" applyFont="1" applyFill="1" applyBorder="1"/>
    <xf numFmtId="0" fontId="0" fillId="2" borderId="1" xfId="0" applyFill="1" applyBorder="1"/>
    <xf numFmtId="0" fontId="25" fillId="3" borderId="1" xfId="0" applyFont="1" applyFill="1" applyBorder="1"/>
    <xf numFmtId="0" fontId="16" fillId="2" borderId="1" xfId="0" applyFont="1" applyFill="1" applyBorder="1"/>
    <xf numFmtId="0" fontId="13" fillId="3" borderId="1" xfId="0" applyFont="1" applyFill="1" applyBorder="1" applyAlignment="1">
      <alignment horizontal="center"/>
    </xf>
    <xf numFmtId="0" fontId="13" fillId="3" borderId="1" xfId="0" applyFont="1" applyFill="1" applyBorder="1"/>
    <xf numFmtId="0" fontId="0" fillId="3" borderId="1" xfId="0" applyFill="1" applyBorder="1"/>
    <xf numFmtId="164" fontId="10" fillId="0" borderId="1" xfId="1" applyFont="1" applyBorder="1"/>
    <xf numFmtId="164" fontId="26" fillId="0" borderId="1" xfId="1" applyFont="1" applyFill="1" applyBorder="1"/>
    <xf numFmtId="14" fontId="10" fillId="0" borderId="1" xfId="0" applyNumberFormat="1" applyFont="1" applyBorder="1"/>
    <xf numFmtId="164" fontId="10" fillId="0" borderId="1" xfId="1" applyFont="1" applyFill="1" applyBorder="1" applyAlignment="1">
      <alignment horizontal="center"/>
    </xf>
    <xf numFmtId="0" fontId="16" fillId="0" borderId="1" xfId="0" applyFont="1" applyBorder="1" applyAlignment="1">
      <alignment horizontal="left" wrapText="1"/>
    </xf>
    <xf numFmtId="164" fontId="0" fillId="0" borderId="0" xfId="1" applyFont="1" applyAlignment="1">
      <alignment horizontal="left"/>
    </xf>
    <xf numFmtId="164" fontId="10" fillId="0" borderId="1" xfId="1" applyFont="1" applyFill="1" applyBorder="1"/>
    <xf numFmtId="0" fontId="9" fillId="0" borderId="0" xfId="0" applyFont="1" applyAlignment="1">
      <alignment horizontal="left" vertical="top" wrapText="1"/>
    </xf>
    <xf numFmtId="0" fontId="6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64" fontId="3" fillId="0" borderId="1" xfId="1" applyFont="1" applyBorder="1" applyAlignment="1">
      <alignment horizontal="center"/>
    </xf>
    <xf numFmtId="14" fontId="3" fillId="0" borderId="1" xfId="0" applyNumberFormat="1" applyFont="1" applyBorder="1" applyAlignment="1">
      <alignment horizontal="center"/>
    </xf>
    <xf numFmtId="164" fontId="3" fillId="0" borderId="1" xfId="1" applyFont="1" applyFill="1" applyBorder="1" applyAlignment="1">
      <alignment horizontal="center"/>
    </xf>
    <xf numFmtId="0" fontId="7" fillId="0" borderId="6" xfId="0" applyFont="1" applyBorder="1" applyAlignment="1">
      <alignment horizontal="center" wrapText="1"/>
    </xf>
    <xf numFmtId="0" fontId="7" fillId="0" borderId="7" xfId="0" applyFont="1" applyBorder="1" applyAlignment="1">
      <alignment horizontal="center" wrapText="1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10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right" wrapText="1"/>
    </xf>
    <xf numFmtId="0" fontId="3" fillId="0" borderId="1" xfId="0" applyFont="1" applyBorder="1" applyAlignment="1">
      <alignment horizontal="right"/>
    </xf>
    <xf numFmtId="0" fontId="3" fillId="2" borderId="1" xfId="0" applyFont="1" applyFill="1" applyBorder="1" applyAlignment="1">
      <alignment horizontal="right"/>
    </xf>
    <xf numFmtId="0" fontId="3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5" fillId="0" borderId="0" xfId="0" applyFont="1" applyAlignment="1">
      <alignment horizontal="left" wrapText="1"/>
    </xf>
    <xf numFmtId="0" fontId="15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3" fillId="0" borderId="2" xfId="0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0" fontId="3" fillId="0" borderId="4" xfId="0" applyFont="1" applyBorder="1" applyAlignment="1">
      <alignment horizontal="right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colors>
    <mruColors>
      <color rgb="FF00FFFF"/>
      <color rgb="FFFF3399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383D0C-8A93-46FE-B2B0-17E6FE313054}">
  <dimension ref="A1:K270"/>
  <sheetViews>
    <sheetView tabSelected="1" zoomScaleNormal="100" workbookViewId="0">
      <selection activeCell="A97" sqref="A97:F97"/>
    </sheetView>
  </sheetViews>
  <sheetFormatPr defaultRowHeight="15" x14ac:dyDescent="0.25"/>
  <cols>
    <col min="1" max="1" width="25.5703125" customWidth="1"/>
    <col min="2" max="2" width="12.85546875" customWidth="1"/>
    <col min="3" max="3" width="13.7109375" customWidth="1"/>
    <col min="4" max="4" width="13" customWidth="1"/>
    <col min="5" max="5" width="12.42578125" customWidth="1"/>
    <col min="6" max="6" width="14.5703125" customWidth="1"/>
    <col min="7" max="7" width="19.7109375" customWidth="1"/>
    <col min="8" max="8" width="26.140625" customWidth="1"/>
    <col min="9" max="9" width="13" customWidth="1"/>
    <col min="11" max="11" width="13.5703125" bestFit="1" customWidth="1"/>
  </cols>
  <sheetData>
    <row r="1" spans="1:7" x14ac:dyDescent="0.25">
      <c r="A1" s="112" t="s">
        <v>91</v>
      </c>
      <c r="B1" s="112"/>
      <c r="C1" s="112"/>
      <c r="D1" s="112"/>
      <c r="E1" s="112"/>
      <c r="F1" s="112"/>
    </row>
    <row r="2" spans="1:7" ht="6" customHeight="1" x14ac:dyDescent="0.25">
      <c r="A2" s="41"/>
      <c r="B2" s="41"/>
      <c r="C2" s="41"/>
      <c r="D2" s="41"/>
      <c r="E2" s="41"/>
      <c r="F2" s="41"/>
    </row>
    <row r="3" spans="1:7" ht="16.5" customHeight="1" x14ac:dyDescent="0.25">
      <c r="A3" s="112" t="s">
        <v>92</v>
      </c>
      <c r="B3" s="112"/>
      <c r="C3" s="112"/>
      <c r="D3" s="112"/>
      <c r="E3" s="112"/>
      <c r="F3" s="112"/>
    </row>
    <row r="4" spans="1:7" x14ac:dyDescent="0.25">
      <c r="A4" s="112" t="s">
        <v>0</v>
      </c>
      <c r="B4" s="112"/>
      <c r="C4" s="112"/>
      <c r="D4" s="112"/>
      <c r="E4" s="112"/>
      <c r="F4" s="112"/>
    </row>
    <row r="5" spans="1:7" ht="5.25" customHeight="1" x14ac:dyDescent="0.25">
      <c r="A5" s="41"/>
      <c r="B5" s="41"/>
      <c r="C5" s="41"/>
      <c r="D5" s="41"/>
      <c r="E5" s="41"/>
      <c r="F5" s="41"/>
    </row>
    <row r="6" spans="1:7" x14ac:dyDescent="0.25">
      <c r="A6" s="112" t="s">
        <v>54</v>
      </c>
      <c r="B6" s="112"/>
      <c r="C6" s="112"/>
      <c r="D6" s="112"/>
      <c r="E6" s="112"/>
      <c r="F6" s="112"/>
    </row>
    <row r="7" spans="1:7" ht="6" customHeight="1" x14ac:dyDescent="0.25">
      <c r="A7" s="1"/>
      <c r="B7" s="1"/>
      <c r="C7" s="1"/>
      <c r="D7" s="1"/>
      <c r="E7" s="1"/>
      <c r="F7" s="1"/>
    </row>
    <row r="8" spans="1:7" x14ac:dyDescent="0.25">
      <c r="A8" s="9" t="s">
        <v>55</v>
      </c>
      <c r="B8" s="113" t="s">
        <v>65</v>
      </c>
      <c r="C8" s="113"/>
      <c r="D8" s="113"/>
      <c r="E8" s="113"/>
      <c r="F8" s="113"/>
    </row>
    <row r="9" spans="1:7" x14ac:dyDescent="0.25">
      <c r="A9" s="9" t="s">
        <v>56</v>
      </c>
      <c r="B9" s="1" t="s">
        <v>64</v>
      </c>
      <c r="C9" s="1"/>
      <c r="D9" s="1"/>
      <c r="E9" s="1"/>
      <c r="F9" s="1"/>
    </row>
    <row r="10" spans="1:7" x14ac:dyDescent="0.25">
      <c r="A10" s="9" t="s">
        <v>57</v>
      </c>
      <c r="B10" s="1" t="s">
        <v>181</v>
      </c>
      <c r="C10" s="1"/>
      <c r="D10" s="1"/>
      <c r="E10" s="1"/>
      <c r="F10" s="1"/>
    </row>
    <row r="11" spans="1:7" x14ac:dyDescent="0.25">
      <c r="A11" s="9" t="s">
        <v>1</v>
      </c>
      <c r="B11" s="1" t="s">
        <v>63</v>
      </c>
      <c r="C11" s="1"/>
      <c r="D11" s="1"/>
      <c r="E11" s="1"/>
      <c r="F11" s="1"/>
    </row>
    <row r="12" spans="1:7" x14ac:dyDescent="0.25">
      <c r="A12" s="9" t="s">
        <v>2</v>
      </c>
      <c r="B12" s="1" t="s">
        <v>62</v>
      </c>
      <c r="C12" s="1"/>
      <c r="D12" s="1"/>
      <c r="E12" s="1"/>
      <c r="F12" s="1"/>
    </row>
    <row r="13" spans="1:7" ht="24.75" customHeight="1" x14ac:dyDescent="0.25">
      <c r="A13" s="11" t="s">
        <v>58</v>
      </c>
      <c r="B13" s="1" t="s">
        <v>129</v>
      </c>
      <c r="C13" s="1"/>
      <c r="D13" s="1"/>
      <c r="E13" s="1"/>
      <c r="F13" s="1"/>
    </row>
    <row r="14" spans="1:7" x14ac:dyDescent="0.25">
      <c r="A14" s="9" t="s">
        <v>3</v>
      </c>
      <c r="B14" s="1" t="s">
        <v>130</v>
      </c>
      <c r="C14" s="1"/>
      <c r="D14" s="1"/>
      <c r="E14" s="1"/>
      <c r="F14" s="1"/>
    </row>
    <row r="15" spans="1:7" ht="24.75" customHeight="1" x14ac:dyDescent="0.25">
      <c r="A15" s="11" t="s">
        <v>61</v>
      </c>
      <c r="B15" s="111" t="s">
        <v>180</v>
      </c>
      <c r="C15" s="111"/>
      <c r="D15" s="111"/>
      <c r="E15" s="111"/>
      <c r="F15" s="111"/>
      <c r="G15" s="33"/>
    </row>
    <row r="16" spans="1:7" x14ac:dyDescent="0.25">
      <c r="A16" s="9" t="s">
        <v>4</v>
      </c>
      <c r="B16" s="43">
        <v>2026</v>
      </c>
      <c r="C16" s="1"/>
      <c r="D16" s="1"/>
      <c r="E16" s="1"/>
      <c r="F16" s="1"/>
    </row>
    <row r="17" spans="1:7" x14ac:dyDescent="0.25">
      <c r="A17" s="9" t="s">
        <v>59</v>
      </c>
      <c r="B17" s="1" t="s">
        <v>60</v>
      </c>
      <c r="C17" s="1"/>
      <c r="D17" s="1"/>
      <c r="E17" s="1"/>
      <c r="F17" s="1"/>
    </row>
    <row r="18" spans="1:7" ht="1.5" customHeight="1" x14ac:dyDescent="0.25">
      <c r="A18" s="9"/>
      <c r="B18" s="1"/>
      <c r="C18" s="1"/>
      <c r="D18" s="1"/>
      <c r="E18" s="1"/>
      <c r="F18" s="1"/>
    </row>
    <row r="19" spans="1:7" x14ac:dyDescent="0.25">
      <c r="A19" s="42" t="s">
        <v>5</v>
      </c>
      <c r="B19" s="42" t="s">
        <v>6</v>
      </c>
      <c r="C19" s="114" t="s">
        <v>7</v>
      </c>
      <c r="D19" s="114"/>
      <c r="E19" s="114" t="s">
        <v>8</v>
      </c>
      <c r="F19" s="114"/>
    </row>
    <row r="20" spans="1:7" x14ac:dyDescent="0.25">
      <c r="A20" s="12" t="s">
        <v>178</v>
      </c>
      <c r="B20" s="15">
        <v>45716</v>
      </c>
      <c r="C20" s="115" t="s">
        <v>179</v>
      </c>
      <c r="D20" s="115"/>
      <c r="E20" s="116">
        <v>35493985.200000003</v>
      </c>
      <c r="F20" s="116"/>
    </row>
    <row r="21" spans="1:7" x14ac:dyDescent="0.25">
      <c r="A21" s="2" t="s">
        <v>185</v>
      </c>
      <c r="B21" s="15">
        <v>45764</v>
      </c>
      <c r="C21" s="117" t="s">
        <v>186</v>
      </c>
      <c r="D21" s="115"/>
      <c r="E21" s="118">
        <v>1617693.76</v>
      </c>
      <c r="F21" s="118"/>
    </row>
    <row r="22" spans="1:7" x14ac:dyDescent="0.25">
      <c r="A22" s="2" t="s">
        <v>207</v>
      </c>
      <c r="B22" s="15">
        <v>45882</v>
      </c>
      <c r="C22" s="117"/>
      <c r="D22" s="115"/>
      <c r="E22" s="118">
        <v>1000000</v>
      </c>
      <c r="F22" s="118"/>
    </row>
    <row r="23" spans="1:7" x14ac:dyDescent="0.25">
      <c r="A23" s="2"/>
      <c r="B23" s="15"/>
      <c r="C23" s="117"/>
      <c r="D23" s="115"/>
      <c r="E23" s="116"/>
      <c r="F23" s="116"/>
    </row>
    <row r="24" spans="1:7" ht="18" customHeight="1" x14ac:dyDescent="0.25">
      <c r="A24" s="121" t="s">
        <v>86</v>
      </c>
      <c r="B24" s="122"/>
      <c r="C24" s="122"/>
      <c r="D24" s="122"/>
      <c r="E24" s="122"/>
      <c r="F24" s="122"/>
    </row>
    <row r="25" spans="1:7" ht="34.5" customHeight="1" x14ac:dyDescent="0.25">
      <c r="A25" s="39" t="s">
        <v>9</v>
      </c>
      <c r="B25" s="39" t="s">
        <v>10</v>
      </c>
      <c r="C25" s="39" t="s">
        <v>11</v>
      </c>
      <c r="D25" s="119" t="s">
        <v>12</v>
      </c>
      <c r="E25" s="120"/>
      <c r="F25" s="39" t="s">
        <v>13</v>
      </c>
    </row>
    <row r="26" spans="1:7" ht="24" customHeight="1" x14ac:dyDescent="0.25">
      <c r="A26" s="106">
        <v>46150</v>
      </c>
      <c r="B26" s="29">
        <v>511499.75</v>
      </c>
      <c r="C26" s="106">
        <v>46150</v>
      </c>
      <c r="D26" s="123" t="s">
        <v>289</v>
      </c>
      <c r="E26" s="123"/>
      <c r="F26" s="107">
        <v>511499.75</v>
      </c>
      <c r="G26" s="14"/>
    </row>
    <row r="27" spans="1:7" ht="28.5" customHeight="1" x14ac:dyDescent="0.25">
      <c r="A27" s="106">
        <v>46150</v>
      </c>
      <c r="B27" s="29">
        <v>9675</v>
      </c>
      <c r="C27" s="106">
        <v>46150</v>
      </c>
      <c r="D27" s="123" t="s">
        <v>290</v>
      </c>
      <c r="E27" s="123"/>
      <c r="F27" s="107">
        <v>9675</v>
      </c>
      <c r="G27" s="14"/>
    </row>
    <row r="28" spans="1:7" ht="28.5" customHeight="1" x14ac:dyDescent="0.25">
      <c r="A28" s="106">
        <v>46150</v>
      </c>
      <c r="B28" s="29">
        <v>83333.33</v>
      </c>
      <c r="C28" s="106">
        <v>46150</v>
      </c>
      <c r="D28" s="123" t="s">
        <v>291</v>
      </c>
      <c r="E28" s="123"/>
      <c r="F28" s="107">
        <v>83333.33</v>
      </c>
      <c r="G28" s="14"/>
    </row>
    <row r="29" spans="1:7" ht="28.5" customHeight="1" x14ac:dyDescent="0.25">
      <c r="A29" s="106">
        <v>46150</v>
      </c>
      <c r="B29" s="29">
        <v>41666.67</v>
      </c>
      <c r="C29" s="106">
        <v>46150</v>
      </c>
      <c r="D29" s="123" t="s">
        <v>292</v>
      </c>
      <c r="E29" s="123"/>
      <c r="F29" s="107">
        <v>41666.67</v>
      </c>
      <c r="G29" s="14"/>
    </row>
    <row r="30" spans="1:7" x14ac:dyDescent="0.25">
      <c r="A30" s="124" t="s">
        <v>111</v>
      </c>
      <c r="B30" s="124"/>
      <c r="C30" s="124"/>
      <c r="D30" s="124"/>
      <c r="E30" s="124"/>
      <c r="F30" s="40">
        <v>981524.45</v>
      </c>
    </row>
    <row r="31" spans="1:7" x14ac:dyDescent="0.25">
      <c r="A31" s="125" t="s">
        <v>14</v>
      </c>
      <c r="B31" s="125"/>
      <c r="C31" s="125"/>
      <c r="D31" s="125"/>
      <c r="E31" s="125"/>
      <c r="F31" s="31">
        <f>F26+F29+F27+F28</f>
        <v>646174.75</v>
      </c>
      <c r="G31" s="30"/>
    </row>
    <row r="32" spans="1:7" x14ac:dyDescent="0.25">
      <c r="A32" s="125" t="s">
        <v>17</v>
      </c>
      <c r="B32" s="125"/>
      <c r="C32" s="125"/>
      <c r="D32" s="125"/>
      <c r="E32" s="125"/>
      <c r="F32" s="110">
        <f>0.54+4229.24+0.01+0.18+0.02+335.04</f>
        <v>4565.0300000000007</v>
      </c>
      <c r="G32" s="30"/>
    </row>
    <row r="33" spans="1:6" x14ac:dyDescent="0.25">
      <c r="A33" s="125" t="s">
        <v>66</v>
      </c>
      <c r="B33" s="125"/>
      <c r="C33" s="125"/>
      <c r="D33" s="125"/>
      <c r="E33" s="125"/>
      <c r="F33" s="104">
        <f>180.5+0.01</f>
        <v>180.51</v>
      </c>
    </row>
    <row r="34" spans="1:6" x14ac:dyDescent="0.25">
      <c r="A34" s="125" t="s">
        <v>15</v>
      </c>
      <c r="B34" s="125"/>
      <c r="C34" s="125"/>
      <c r="D34" s="125"/>
      <c r="E34" s="125"/>
      <c r="F34" s="17">
        <f>F30+F31+F32+F33</f>
        <v>1632444.74</v>
      </c>
    </row>
    <row r="35" spans="1:6" ht="5.25" customHeight="1" x14ac:dyDescent="0.25">
      <c r="A35" s="126"/>
      <c r="B35" s="126"/>
      <c r="C35" s="126"/>
      <c r="D35" s="126"/>
      <c r="E35" s="126"/>
      <c r="F35" s="18"/>
    </row>
    <row r="36" spans="1:6" x14ac:dyDescent="0.25">
      <c r="A36" s="125" t="s">
        <v>93</v>
      </c>
      <c r="B36" s="125"/>
      <c r="C36" s="125"/>
      <c r="D36" s="125"/>
      <c r="E36" s="125"/>
      <c r="F36" s="17">
        <v>0</v>
      </c>
    </row>
    <row r="37" spans="1:6" x14ac:dyDescent="0.25">
      <c r="A37" s="125" t="s">
        <v>16</v>
      </c>
      <c r="B37" s="125"/>
      <c r="C37" s="125"/>
      <c r="D37" s="125"/>
      <c r="E37" s="125"/>
      <c r="F37" s="17">
        <f>F34+F36</f>
        <v>1632444.74</v>
      </c>
    </row>
    <row r="38" spans="1:6" ht="10.5" customHeight="1" x14ac:dyDescent="0.25">
      <c r="A38" s="4" t="s">
        <v>18</v>
      </c>
      <c r="B38" s="3"/>
      <c r="C38" s="3"/>
    </row>
    <row r="39" spans="1:6" ht="12" customHeight="1" x14ac:dyDescent="0.25">
      <c r="A39" s="4" t="s">
        <v>19</v>
      </c>
      <c r="B39" s="3"/>
      <c r="C39" s="3"/>
    </row>
    <row r="40" spans="1:6" ht="10.5" customHeight="1" x14ac:dyDescent="0.25">
      <c r="A40" s="4" t="s">
        <v>94</v>
      </c>
      <c r="B40" s="3"/>
      <c r="C40" s="3"/>
      <c r="F40" s="13"/>
    </row>
    <row r="41" spans="1:6" ht="10.5" customHeight="1" x14ac:dyDescent="0.25">
      <c r="A41" s="4"/>
      <c r="B41" s="3"/>
      <c r="C41" s="3"/>
      <c r="F41" s="13"/>
    </row>
    <row r="42" spans="1:6" ht="10.5" customHeight="1" x14ac:dyDescent="0.25">
      <c r="A42" s="4"/>
      <c r="B42" s="3"/>
      <c r="C42" s="3"/>
      <c r="F42" s="13"/>
    </row>
    <row r="43" spans="1:6" ht="10.5" customHeight="1" x14ac:dyDescent="0.25">
      <c r="A43" s="4"/>
      <c r="B43" s="3"/>
      <c r="C43" s="3"/>
      <c r="F43" s="13"/>
    </row>
    <row r="44" spans="1:6" ht="10.5" customHeight="1" x14ac:dyDescent="0.25">
      <c r="A44" s="4"/>
      <c r="B44" s="3"/>
      <c r="C44" s="3"/>
      <c r="F44" s="13"/>
    </row>
    <row r="45" spans="1:6" ht="10.5" customHeight="1" x14ac:dyDescent="0.25">
      <c r="A45" s="4"/>
      <c r="B45" s="3"/>
      <c r="C45" s="3"/>
      <c r="F45" s="13"/>
    </row>
    <row r="46" spans="1:6" ht="10.5" customHeight="1" x14ac:dyDescent="0.25">
      <c r="A46" s="4"/>
      <c r="B46" s="3"/>
      <c r="C46" s="3"/>
      <c r="F46" s="13"/>
    </row>
    <row r="47" spans="1:6" ht="10.5" customHeight="1" x14ac:dyDescent="0.25">
      <c r="A47" s="4"/>
      <c r="B47" s="3"/>
      <c r="C47" s="3"/>
      <c r="F47" s="13"/>
    </row>
    <row r="48" spans="1:6" ht="10.5" customHeight="1" x14ac:dyDescent="0.25">
      <c r="A48" s="4"/>
      <c r="B48" s="3"/>
      <c r="C48" s="3"/>
      <c r="F48" s="13"/>
    </row>
    <row r="49" spans="1:6" ht="10.5" customHeight="1" x14ac:dyDescent="0.25">
      <c r="A49" s="4"/>
      <c r="B49" s="3"/>
      <c r="C49" s="3"/>
      <c r="F49" s="13"/>
    </row>
    <row r="50" spans="1:6" ht="10.5" customHeight="1" x14ac:dyDescent="0.25">
      <c r="A50" s="4"/>
      <c r="B50" s="3"/>
      <c r="C50" s="3"/>
      <c r="F50" s="13"/>
    </row>
    <row r="51" spans="1:6" ht="10.5" customHeight="1" x14ac:dyDescent="0.25">
      <c r="A51" s="4"/>
      <c r="B51" s="3"/>
      <c r="C51" s="3"/>
      <c r="F51" s="13"/>
    </row>
    <row r="52" spans="1:6" ht="10.5" customHeight="1" x14ac:dyDescent="0.25">
      <c r="A52" s="4"/>
      <c r="B52" s="3"/>
      <c r="C52" s="3"/>
      <c r="F52" s="13"/>
    </row>
    <row r="53" spans="1:6" ht="10.5" customHeight="1" x14ac:dyDescent="0.25">
      <c r="A53" s="4"/>
      <c r="B53" s="3"/>
      <c r="C53" s="3"/>
      <c r="F53" s="13"/>
    </row>
    <row r="54" spans="1:6" x14ac:dyDescent="0.25">
      <c r="A54" s="112" t="s">
        <v>91</v>
      </c>
      <c r="B54" s="112"/>
      <c r="C54" s="112"/>
      <c r="D54" s="112"/>
      <c r="E54" s="112"/>
      <c r="F54" s="112"/>
    </row>
    <row r="55" spans="1:6" ht="8.25" customHeight="1" x14ac:dyDescent="0.25">
      <c r="A55" s="41"/>
      <c r="B55" s="41"/>
      <c r="C55" s="41"/>
      <c r="D55" s="41"/>
      <c r="E55" s="41"/>
      <c r="F55" s="41"/>
    </row>
    <row r="56" spans="1:6" x14ac:dyDescent="0.25">
      <c r="A56" s="112" t="s">
        <v>92</v>
      </c>
      <c r="B56" s="112"/>
      <c r="C56" s="112"/>
      <c r="D56" s="112"/>
      <c r="E56" s="112"/>
      <c r="F56" s="112"/>
    </row>
    <row r="57" spans="1:6" x14ac:dyDescent="0.25">
      <c r="A57" s="112" t="s">
        <v>0</v>
      </c>
      <c r="B57" s="112"/>
      <c r="C57" s="112"/>
      <c r="D57" s="112"/>
      <c r="E57" s="112"/>
      <c r="F57" s="112"/>
    </row>
    <row r="58" spans="1:6" ht="9" customHeight="1" x14ac:dyDescent="0.25">
      <c r="A58" s="41"/>
      <c r="B58" s="41"/>
      <c r="C58" s="41"/>
      <c r="D58" s="41"/>
      <c r="E58" s="41"/>
      <c r="F58" s="41"/>
    </row>
    <row r="59" spans="1:6" x14ac:dyDescent="0.25">
      <c r="A59" s="112" t="s">
        <v>54</v>
      </c>
      <c r="B59" s="112"/>
      <c r="C59" s="112"/>
      <c r="D59" s="112"/>
      <c r="E59" s="112"/>
      <c r="F59" s="112"/>
    </row>
    <row r="60" spans="1:6" ht="8.25" customHeight="1" x14ac:dyDescent="0.25">
      <c r="A60" s="41"/>
      <c r="B60" s="41"/>
      <c r="C60" s="41"/>
      <c r="D60" s="41"/>
      <c r="E60" s="41"/>
      <c r="F60" s="41"/>
    </row>
    <row r="61" spans="1:6" ht="38.25" customHeight="1" x14ac:dyDescent="0.25">
      <c r="A61" s="127" t="s">
        <v>225</v>
      </c>
      <c r="B61" s="127"/>
      <c r="C61" s="127"/>
      <c r="D61" s="127"/>
      <c r="E61" s="127"/>
      <c r="F61" s="127"/>
    </row>
    <row r="62" spans="1:6" x14ac:dyDescent="0.25">
      <c r="A62" s="5"/>
      <c r="B62" s="5"/>
      <c r="C62" s="5"/>
      <c r="D62" s="5"/>
      <c r="E62" s="5"/>
      <c r="F62" s="5"/>
    </row>
    <row r="63" spans="1:6" ht="21.75" customHeight="1" x14ac:dyDescent="0.25">
      <c r="A63" s="128" t="s">
        <v>88</v>
      </c>
      <c r="B63" s="128"/>
      <c r="C63" s="128"/>
      <c r="D63" s="128"/>
      <c r="E63" s="128"/>
      <c r="F63" s="128"/>
    </row>
    <row r="64" spans="1:6" x14ac:dyDescent="0.25">
      <c r="A64" s="129" t="s">
        <v>20</v>
      </c>
      <c r="B64" s="129"/>
      <c r="C64" s="129"/>
      <c r="D64" s="129"/>
      <c r="E64" s="129"/>
      <c r="F64" s="129"/>
    </row>
    <row r="65" spans="1:6" ht="68.25" x14ac:dyDescent="0.25">
      <c r="A65" s="6" t="s">
        <v>21</v>
      </c>
      <c r="B65" s="6" t="s">
        <v>22</v>
      </c>
      <c r="C65" s="6" t="s">
        <v>23</v>
      </c>
      <c r="D65" s="6" t="s">
        <v>24</v>
      </c>
      <c r="E65" s="6" t="s">
        <v>99</v>
      </c>
      <c r="F65" s="6" t="s">
        <v>25</v>
      </c>
    </row>
    <row r="66" spans="1:6" ht="18.75" customHeight="1" x14ac:dyDescent="0.25">
      <c r="A66" s="12" t="s">
        <v>26</v>
      </c>
      <c r="B66" s="29">
        <v>63587.4</v>
      </c>
      <c r="C66" s="29">
        <v>0</v>
      </c>
      <c r="D66" s="29">
        <v>63587.4</v>
      </c>
      <c r="E66" s="29">
        <v>0</v>
      </c>
      <c r="F66" s="29">
        <v>0</v>
      </c>
    </row>
    <row r="67" spans="1:6" ht="18.75" customHeight="1" x14ac:dyDescent="0.25">
      <c r="A67" s="12" t="s">
        <v>27</v>
      </c>
      <c r="B67" s="29">
        <v>0</v>
      </c>
      <c r="C67" s="29">
        <v>0</v>
      </c>
      <c r="D67" s="29">
        <v>0</v>
      </c>
      <c r="E67" s="29">
        <v>0</v>
      </c>
      <c r="F67" s="29">
        <v>0</v>
      </c>
    </row>
    <row r="68" spans="1:6" ht="18.75" customHeight="1" x14ac:dyDescent="0.25">
      <c r="A68" s="12" t="s">
        <v>28</v>
      </c>
      <c r="B68" s="29">
        <v>1757.56</v>
      </c>
      <c r="C68" s="29">
        <v>0</v>
      </c>
      <c r="D68" s="29">
        <v>1757.56</v>
      </c>
      <c r="E68" s="29">
        <v>0</v>
      </c>
      <c r="F68" s="29">
        <v>0</v>
      </c>
    </row>
    <row r="69" spans="1:6" ht="18.75" customHeight="1" x14ac:dyDescent="0.25">
      <c r="A69" s="12" t="s">
        <v>90</v>
      </c>
      <c r="B69" s="29">
        <v>8312.58</v>
      </c>
      <c r="C69" s="29">
        <v>0</v>
      </c>
      <c r="D69" s="29">
        <v>8312.58</v>
      </c>
      <c r="E69" s="29">
        <v>0</v>
      </c>
      <c r="F69" s="29">
        <v>0</v>
      </c>
    </row>
    <row r="70" spans="1:6" ht="18.75" customHeight="1" x14ac:dyDescent="0.25">
      <c r="A70" s="12" t="s">
        <v>29</v>
      </c>
      <c r="B70" s="29">
        <v>862.4</v>
      </c>
      <c r="C70" s="29">
        <v>0</v>
      </c>
      <c r="D70" s="29">
        <v>862.4</v>
      </c>
      <c r="E70" s="29">
        <v>0</v>
      </c>
      <c r="F70" s="29">
        <v>0</v>
      </c>
    </row>
    <row r="71" spans="1:6" ht="18.75" customHeight="1" x14ac:dyDescent="0.25">
      <c r="A71" s="19" t="s">
        <v>30</v>
      </c>
      <c r="B71" s="29">
        <v>2626.63</v>
      </c>
      <c r="C71" s="29">
        <v>0</v>
      </c>
      <c r="D71" s="29">
        <v>2626.63</v>
      </c>
      <c r="E71" s="29">
        <v>0</v>
      </c>
      <c r="F71" s="29">
        <v>0</v>
      </c>
    </row>
    <row r="72" spans="1:6" ht="18.75" customHeight="1" x14ac:dyDescent="0.25">
      <c r="A72" s="12" t="s">
        <v>47</v>
      </c>
      <c r="B72" s="29">
        <v>214354.33</v>
      </c>
      <c r="C72" s="29">
        <v>0</v>
      </c>
      <c r="D72" s="29">
        <v>214354.33</v>
      </c>
      <c r="E72" s="29">
        <v>0</v>
      </c>
      <c r="F72" s="29">
        <v>0</v>
      </c>
    </row>
    <row r="73" spans="1:6" ht="18.75" customHeight="1" x14ac:dyDescent="0.25">
      <c r="A73" s="19" t="s">
        <v>31</v>
      </c>
      <c r="B73" s="29">
        <v>361200.74</v>
      </c>
      <c r="C73" s="29">
        <v>0</v>
      </c>
      <c r="D73" s="29">
        <v>361200.74</v>
      </c>
      <c r="E73" s="29">
        <v>0</v>
      </c>
      <c r="F73" s="29">
        <v>0</v>
      </c>
    </row>
    <row r="74" spans="1:6" ht="18.75" customHeight="1" x14ac:dyDescent="0.25">
      <c r="A74" s="12" t="s">
        <v>32</v>
      </c>
      <c r="B74" s="29">
        <v>0</v>
      </c>
      <c r="C74" s="29">
        <v>0</v>
      </c>
      <c r="D74" s="29">
        <v>0</v>
      </c>
      <c r="E74" s="29">
        <v>0</v>
      </c>
      <c r="F74" s="29">
        <v>0</v>
      </c>
    </row>
    <row r="75" spans="1:6" ht="18.75" customHeight="1" x14ac:dyDescent="0.25">
      <c r="A75" s="12" t="s">
        <v>40</v>
      </c>
      <c r="B75" s="29">
        <v>30242.62</v>
      </c>
      <c r="C75" s="29">
        <v>0</v>
      </c>
      <c r="D75" s="29">
        <v>30242.62</v>
      </c>
      <c r="E75" s="29">
        <v>0</v>
      </c>
      <c r="F75" s="29">
        <v>0</v>
      </c>
    </row>
    <row r="76" spans="1:6" ht="18.75" customHeight="1" x14ac:dyDescent="0.25">
      <c r="A76" s="12" t="s">
        <v>39</v>
      </c>
      <c r="B76" s="29">
        <v>300</v>
      </c>
      <c r="C76" s="29">
        <v>0</v>
      </c>
      <c r="D76" s="29">
        <v>300</v>
      </c>
      <c r="E76" s="29">
        <v>0</v>
      </c>
      <c r="F76" s="29">
        <v>0</v>
      </c>
    </row>
    <row r="77" spans="1:6" ht="18.75" customHeight="1" x14ac:dyDescent="0.25">
      <c r="A77" s="12" t="s">
        <v>38</v>
      </c>
      <c r="B77" s="29">
        <v>0</v>
      </c>
      <c r="C77" s="29">
        <v>0</v>
      </c>
      <c r="D77" s="29">
        <v>0</v>
      </c>
      <c r="E77" s="29">
        <v>0</v>
      </c>
      <c r="F77" s="29">
        <v>0</v>
      </c>
    </row>
    <row r="78" spans="1:6" ht="18.75" customHeight="1" x14ac:dyDescent="0.25">
      <c r="A78" s="19" t="s">
        <v>33</v>
      </c>
      <c r="B78" s="29">
        <v>0</v>
      </c>
      <c r="C78" s="29">
        <v>0</v>
      </c>
      <c r="D78" s="29">
        <v>0</v>
      </c>
      <c r="E78" s="29">
        <v>0</v>
      </c>
      <c r="F78" s="29">
        <v>0</v>
      </c>
    </row>
    <row r="79" spans="1:6" ht="18.75" customHeight="1" x14ac:dyDescent="0.25">
      <c r="A79" s="12" t="s">
        <v>34</v>
      </c>
      <c r="B79" s="29">
        <v>0</v>
      </c>
      <c r="C79" s="29">
        <v>0</v>
      </c>
      <c r="D79" s="29">
        <v>0</v>
      </c>
      <c r="E79" s="29">
        <v>0</v>
      </c>
      <c r="F79" s="29">
        <v>0</v>
      </c>
    </row>
    <row r="80" spans="1:6" ht="26.25" customHeight="1" x14ac:dyDescent="0.25">
      <c r="A80" s="19" t="s">
        <v>35</v>
      </c>
      <c r="B80" s="29">
        <f>446.75+84.2</f>
        <v>530.95000000000005</v>
      </c>
      <c r="C80" s="29">
        <v>0</v>
      </c>
      <c r="D80" s="29">
        <f>446.75+84.2</f>
        <v>530.95000000000005</v>
      </c>
      <c r="E80" s="29">
        <v>0</v>
      </c>
      <c r="F80" s="29">
        <v>0</v>
      </c>
    </row>
    <row r="81" spans="1:8" ht="18.75" customHeight="1" x14ac:dyDescent="0.25">
      <c r="A81" s="12" t="s">
        <v>36</v>
      </c>
      <c r="B81" s="29">
        <v>3140.76</v>
      </c>
      <c r="C81" s="29">
        <v>0</v>
      </c>
      <c r="D81" s="29">
        <v>3140.76</v>
      </c>
      <c r="E81" s="29">
        <v>0</v>
      </c>
      <c r="F81" s="29">
        <v>0</v>
      </c>
    </row>
    <row r="82" spans="1:8" ht="24.75" customHeight="1" x14ac:dyDescent="0.25">
      <c r="A82" s="20" t="s">
        <v>37</v>
      </c>
      <c r="B82" s="21">
        <f>SUM(B66:B81)</f>
        <v>686915.96999999986</v>
      </c>
      <c r="C82" s="21">
        <f>SUM(C66:C81)</f>
        <v>0</v>
      </c>
      <c r="D82" s="21">
        <f>SUM(D66:D81)</f>
        <v>686915.96999999986</v>
      </c>
      <c r="E82" s="32">
        <f>C82+D82</f>
        <v>686915.96999999986</v>
      </c>
      <c r="F82" s="21">
        <f>SUM(F66:F81)</f>
        <v>0</v>
      </c>
      <c r="H82" s="13"/>
    </row>
    <row r="83" spans="1:8" x14ac:dyDescent="0.25">
      <c r="A83" s="7" t="s">
        <v>41</v>
      </c>
      <c r="G83" s="13"/>
    </row>
    <row r="84" spans="1:8" x14ac:dyDescent="0.25">
      <c r="A84" s="8" t="s">
        <v>42</v>
      </c>
      <c r="B84" s="8"/>
      <c r="C84" s="8"/>
      <c r="D84" s="8"/>
      <c r="E84" s="8"/>
      <c r="F84" s="8"/>
    </row>
    <row r="85" spans="1:8" x14ac:dyDescent="0.25">
      <c r="A85" s="8" t="s">
        <v>43</v>
      </c>
      <c r="B85" s="8"/>
      <c r="C85" s="8"/>
      <c r="D85" s="8"/>
      <c r="E85" s="8"/>
      <c r="F85" s="8"/>
    </row>
    <row r="86" spans="1:8" x14ac:dyDescent="0.25">
      <c r="A86" s="8" t="s">
        <v>44</v>
      </c>
      <c r="B86" s="8"/>
      <c r="C86" s="8"/>
      <c r="D86" s="8"/>
      <c r="E86" s="8"/>
      <c r="F86" s="8"/>
    </row>
    <row r="87" spans="1:8" ht="23.25" customHeight="1" x14ac:dyDescent="0.25">
      <c r="A87" s="130" t="s">
        <v>45</v>
      </c>
      <c r="B87" s="130"/>
      <c r="C87" s="130"/>
      <c r="D87" s="130"/>
      <c r="E87" s="130"/>
      <c r="F87" s="130"/>
    </row>
    <row r="88" spans="1:8" ht="61.5" customHeight="1" x14ac:dyDescent="0.25">
      <c r="A88" s="131" t="s">
        <v>95</v>
      </c>
      <c r="B88" s="131"/>
      <c r="C88" s="131"/>
      <c r="D88" s="131"/>
      <c r="E88" s="131"/>
      <c r="F88" s="131"/>
    </row>
    <row r="89" spans="1:8" x14ac:dyDescent="0.25">
      <c r="A89" s="8" t="s">
        <v>46</v>
      </c>
      <c r="B89" s="8"/>
      <c r="C89" s="8"/>
      <c r="D89" s="8"/>
      <c r="E89" s="8"/>
      <c r="F89" s="8"/>
    </row>
    <row r="90" spans="1:8" x14ac:dyDescent="0.25">
      <c r="A90" s="8"/>
      <c r="B90" s="8"/>
      <c r="C90" s="8"/>
      <c r="D90" s="8"/>
      <c r="E90" s="8"/>
      <c r="F90" s="8"/>
    </row>
    <row r="91" spans="1:8" x14ac:dyDescent="0.25">
      <c r="A91" s="8"/>
      <c r="B91" s="8"/>
      <c r="C91" s="8"/>
      <c r="D91" s="8"/>
      <c r="E91" s="8"/>
      <c r="F91" s="8"/>
    </row>
    <row r="92" spans="1:8" x14ac:dyDescent="0.25">
      <c r="A92" s="112" t="s">
        <v>91</v>
      </c>
      <c r="B92" s="112"/>
      <c r="C92" s="112"/>
      <c r="D92" s="112"/>
      <c r="E92" s="112"/>
      <c r="F92" s="112"/>
    </row>
    <row r="93" spans="1:8" ht="10.5" customHeight="1" x14ac:dyDescent="0.25">
      <c r="A93" s="41"/>
      <c r="B93" s="41"/>
      <c r="C93" s="41"/>
      <c r="D93" s="41"/>
      <c r="E93" s="41"/>
      <c r="F93" s="41"/>
    </row>
    <row r="94" spans="1:8" x14ac:dyDescent="0.25">
      <c r="A94" s="112" t="s">
        <v>92</v>
      </c>
      <c r="B94" s="112"/>
      <c r="C94" s="112"/>
      <c r="D94" s="112"/>
      <c r="E94" s="112"/>
      <c r="F94" s="112"/>
    </row>
    <row r="95" spans="1:8" x14ac:dyDescent="0.25">
      <c r="A95" s="112" t="s">
        <v>0</v>
      </c>
      <c r="B95" s="112"/>
      <c r="C95" s="112"/>
      <c r="D95" s="112"/>
      <c r="E95" s="112"/>
      <c r="F95" s="112"/>
    </row>
    <row r="96" spans="1:8" ht="10.5" customHeight="1" x14ac:dyDescent="0.25">
      <c r="A96" s="41"/>
      <c r="B96" s="41"/>
      <c r="C96" s="41"/>
      <c r="D96" s="41"/>
      <c r="E96" s="41"/>
      <c r="F96" s="41"/>
    </row>
    <row r="97" spans="1:11" x14ac:dyDescent="0.25">
      <c r="A97" s="112" t="s">
        <v>54</v>
      </c>
      <c r="B97" s="112"/>
      <c r="C97" s="112"/>
      <c r="D97" s="112"/>
      <c r="E97" s="112"/>
      <c r="F97" s="112"/>
    </row>
    <row r="100" spans="1:11" ht="24.75" customHeight="1" x14ac:dyDescent="0.25">
      <c r="A100" s="133" t="s">
        <v>48</v>
      </c>
      <c r="B100" s="134"/>
      <c r="C100" s="134"/>
      <c r="D100" s="134"/>
      <c r="E100" s="134"/>
      <c r="F100" s="135"/>
      <c r="G100" s="34"/>
    </row>
    <row r="101" spans="1:11" ht="24.75" customHeight="1" x14ac:dyDescent="0.25">
      <c r="A101" s="136" t="s">
        <v>49</v>
      </c>
      <c r="B101" s="137"/>
      <c r="C101" s="137"/>
      <c r="D101" s="137"/>
      <c r="E101" s="138"/>
      <c r="F101" s="17">
        <f>'anexo  '!F37</f>
        <v>1632444.74</v>
      </c>
      <c r="G101" s="14"/>
      <c r="H101" s="38"/>
    </row>
    <row r="102" spans="1:11" ht="24.75" customHeight="1" x14ac:dyDescent="0.25">
      <c r="A102" s="136" t="s">
        <v>50</v>
      </c>
      <c r="B102" s="137"/>
      <c r="C102" s="137"/>
      <c r="D102" s="137"/>
      <c r="E102" s="138"/>
      <c r="F102" s="16">
        <f>'anexo  '!C82+'anexo  '!D82</f>
        <v>686915.96999999986</v>
      </c>
      <c r="G102" s="14"/>
      <c r="H102" s="38"/>
    </row>
    <row r="103" spans="1:11" ht="24.75" customHeight="1" x14ac:dyDescent="0.25">
      <c r="A103" s="136" t="s">
        <v>51</v>
      </c>
      <c r="B103" s="137"/>
      <c r="C103" s="137"/>
      <c r="D103" s="137"/>
      <c r="E103" s="138"/>
      <c r="F103" s="16">
        <f>'anexo  '!F34-(F102-'anexo  '!F36)</f>
        <v>945528.77000000014</v>
      </c>
      <c r="G103" s="35"/>
      <c r="H103" s="38"/>
    </row>
    <row r="104" spans="1:11" ht="24.75" customHeight="1" x14ac:dyDescent="0.25">
      <c r="A104" s="136" t="s">
        <v>52</v>
      </c>
      <c r="B104" s="137"/>
      <c r="C104" s="137"/>
      <c r="D104" s="137"/>
      <c r="E104" s="138"/>
      <c r="F104" s="45">
        <v>0</v>
      </c>
      <c r="G104" s="14"/>
      <c r="H104" s="26"/>
    </row>
    <row r="105" spans="1:11" ht="24.75" customHeight="1" x14ac:dyDescent="0.25">
      <c r="A105" s="136" t="s">
        <v>87</v>
      </c>
      <c r="B105" s="137"/>
      <c r="C105" s="137"/>
      <c r="D105" s="137"/>
      <c r="E105" s="138"/>
      <c r="F105" s="16">
        <f>F103-F104</f>
        <v>945528.77000000014</v>
      </c>
      <c r="G105" s="34"/>
      <c r="H105" s="109"/>
      <c r="K105" s="14"/>
    </row>
    <row r="106" spans="1:11" ht="20.25" customHeight="1" x14ac:dyDescent="0.25">
      <c r="G106" s="34"/>
      <c r="H106" s="109"/>
    </row>
    <row r="107" spans="1:11" x14ac:dyDescent="0.25">
      <c r="A107" s="132" t="s">
        <v>96</v>
      </c>
      <c r="B107" s="132"/>
      <c r="C107" s="132"/>
      <c r="D107" s="132"/>
      <c r="E107" s="132"/>
      <c r="F107" s="132"/>
      <c r="G107" s="14"/>
      <c r="H107" s="109"/>
    </row>
    <row r="108" spans="1:11" ht="15" customHeight="1" x14ac:dyDescent="0.25">
      <c r="A108" s="132"/>
      <c r="B108" s="132"/>
      <c r="C108" s="132"/>
      <c r="D108" s="132"/>
      <c r="E108" s="132"/>
      <c r="F108" s="132"/>
      <c r="H108" s="26"/>
    </row>
    <row r="109" spans="1:11" x14ac:dyDescent="0.25">
      <c r="A109" s="132"/>
      <c r="B109" s="132"/>
      <c r="C109" s="132"/>
      <c r="D109" s="132"/>
      <c r="E109" s="132"/>
      <c r="F109" s="132"/>
      <c r="G109" s="14"/>
      <c r="H109" s="109">
        <f>66643.89</f>
        <v>66643.89</v>
      </c>
    </row>
    <row r="110" spans="1:11" x14ac:dyDescent="0.25">
      <c r="G110" s="14"/>
      <c r="H110" s="109">
        <f>H109-100-1+7708.77+7626.38</f>
        <v>81878.040000000008</v>
      </c>
    </row>
    <row r="111" spans="1:11" x14ac:dyDescent="0.25">
      <c r="A111" t="s">
        <v>239</v>
      </c>
      <c r="G111" s="14"/>
      <c r="H111" s="26">
        <f>82214.1-1.02</f>
        <v>82213.08</v>
      </c>
    </row>
    <row r="112" spans="1:11" x14ac:dyDescent="0.25">
      <c r="F112" s="26"/>
      <c r="H112" s="26">
        <f>H111-H110</f>
        <v>335.0399999999936</v>
      </c>
    </row>
    <row r="113" spans="1:9" x14ac:dyDescent="0.25">
      <c r="F113" s="26"/>
      <c r="G113" s="14"/>
      <c r="H113" s="26"/>
    </row>
    <row r="114" spans="1:9" x14ac:dyDescent="0.25">
      <c r="A114" s="44"/>
      <c r="F114" s="14"/>
      <c r="G114" s="46"/>
      <c r="H114" s="26"/>
    </row>
    <row r="115" spans="1:9" x14ac:dyDescent="0.25">
      <c r="A115" s="10" t="s">
        <v>129</v>
      </c>
      <c r="F115" s="46"/>
      <c r="G115" s="46"/>
    </row>
    <row r="116" spans="1:9" x14ac:dyDescent="0.25">
      <c r="A116" s="10" t="s">
        <v>53</v>
      </c>
      <c r="F116" s="46"/>
      <c r="G116" s="34"/>
      <c r="H116" s="34"/>
    </row>
    <row r="117" spans="1:9" x14ac:dyDescent="0.25">
      <c r="F117" s="26"/>
      <c r="G117" s="14"/>
      <c r="H117" s="34"/>
    </row>
    <row r="118" spans="1:9" x14ac:dyDescent="0.25">
      <c r="F118" s="46"/>
      <c r="G118" s="14"/>
      <c r="H118" s="14"/>
    </row>
    <row r="119" spans="1:9" x14ac:dyDescent="0.25">
      <c r="F119" s="26"/>
      <c r="G119" s="34"/>
    </row>
    <row r="120" spans="1:9" x14ac:dyDescent="0.25">
      <c r="F120" s="46"/>
      <c r="G120" s="34"/>
    </row>
    <row r="121" spans="1:9" x14ac:dyDescent="0.25">
      <c r="G121" s="34"/>
    </row>
    <row r="122" spans="1:9" x14ac:dyDescent="0.25">
      <c r="F122" s="26"/>
      <c r="G122" s="14"/>
      <c r="H122" s="14"/>
    </row>
    <row r="123" spans="1:9" x14ac:dyDescent="0.25">
      <c r="F123" s="50"/>
    </row>
    <row r="124" spans="1:9" x14ac:dyDescent="0.25">
      <c r="F124" s="14"/>
      <c r="H124" s="35"/>
      <c r="I124" s="37"/>
    </row>
    <row r="125" spans="1:9" x14ac:dyDescent="0.25">
      <c r="H125" s="35"/>
    </row>
    <row r="126" spans="1:9" x14ac:dyDescent="0.25">
      <c r="F126" s="14"/>
      <c r="H126" s="35"/>
    </row>
    <row r="127" spans="1:9" x14ac:dyDescent="0.25">
      <c r="F127" s="46"/>
      <c r="H127" s="35"/>
    </row>
    <row r="128" spans="1:9" x14ac:dyDescent="0.25">
      <c r="F128" s="46"/>
      <c r="H128" s="14"/>
    </row>
    <row r="129" spans="6:8" x14ac:dyDescent="0.25">
      <c r="F129" s="46"/>
      <c r="G129" s="34"/>
    </row>
    <row r="130" spans="6:8" x14ac:dyDescent="0.25">
      <c r="F130" s="46"/>
      <c r="G130" s="34"/>
    </row>
    <row r="131" spans="6:8" x14ac:dyDescent="0.25">
      <c r="G131" s="34"/>
    </row>
    <row r="132" spans="6:8" x14ac:dyDescent="0.25">
      <c r="G132" s="34"/>
    </row>
    <row r="133" spans="6:8" x14ac:dyDescent="0.25">
      <c r="G133" s="34"/>
    </row>
    <row r="134" spans="6:8" x14ac:dyDescent="0.25">
      <c r="G134" s="34"/>
    </row>
    <row r="135" spans="6:8" x14ac:dyDescent="0.25">
      <c r="G135" s="34"/>
    </row>
    <row r="136" spans="6:8" x14ac:dyDescent="0.25">
      <c r="G136" s="34"/>
    </row>
    <row r="137" spans="6:8" x14ac:dyDescent="0.25">
      <c r="G137" s="34"/>
    </row>
    <row r="138" spans="6:8" x14ac:dyDescent="0.25">
      <c r="G138" s="14"/>
    </row>
    <row r="139" spans="6:8" x14ac:dyDescent="0.25">
      <c r="G139" s="56"/>
    </row>
    <row r="140" spans="6:8" x14ac:dyDescent="0.25">
      <c r="G140" s="14"/>
      <c r="H140" s="14"/>
    </row>
    <row r="141" spans="6:8" x14ac:dyDescent="0.25">
      <c r="H141" s="14"/>
    </row>
    <row r="142" spans="6:8" x14ac:dyDescent="0.25">
      <c r="G142" s="14"/>
    </row>
    <row r="143" spans="6:8" x14ac:dyDescent="0.25">
      <c r="G143" s="34"/>
    </row>
    <row r="144" spans="6:8" x14ac:dyDescent="0.25">
      <c r="G144" s="34"/>
    </row>
    <row r="145" spans="7:7" x14ac:dyDescent="0.25">
      <c r="G145" s="34"/>
    </row>
    <row r="147" spans="7:7" x14ac:dyDescent="0.25">
      <c r="G147" s="34"/>
    </row>
    <row r="148" spans="7:7" x14ac:dyDescent="0.25">
      <c r="G148" s="34"/>
    </row>
    <row r="149" spans="7:7" x14ac:dyDescent="0.25">
      <c r="G149" s="34"/>
    </row>
    <row r="151" spans="7:7" x14ac:dyDescent="0.25">
      <c r="G151" s="14"/>
    </row>
    <row r="152" spans="7:7" x14ac:dyDescent="0.25">
      <c r="G152" s="14"/>
    </row>
    <row r="153" spans="7:7" x14ac:dyDescent="0.25">
      <c r="G153" s="14"/>
    </row>
    <row r="204" spans="7:7" x14ac:dyDescent="0.25">
      <c r="G204" s="46"/>
    </row>
    <row r="205" spans="7:7" x14ac:dyDescent="0.25">
      <c r="G205" s="46"/>
    </row>
    <row r="206" spans="7:7" x14ac:dyDescent="0.25">
      <c r="G206" s="14"/>
    </row>
    <row r="208" spans="7:7" x14ac:dyDescent="0.25">
      <c r="G208" s="46"/>
    </row>
    <row r="213" spans="8:9" x14ac:dyDescent="0.25">
      <c r="H213" s="26"/>
      <c r="I213" s="26"/>
    </row>
    <row r="214" spans="8:9" x14ac:dyDescent="0.25">
      <c r="H214" s="26"/>
      <c r="I214" s="26"/>
    </row>
    <row r="215" spans="8:9" x14ac:dyDescent="0.25">
      <c r="H215" s="26"/>
      <c r="I215" s="26"/>
    </row>
    <row r="216" spans="8:9" x14ac:dyDescent="0.25">
      <c r="H216" s="26"/>
      <c r="I216" s="26"/>
    </row>
    <row r="217" spans="8:9" x14ac:dyDescent="0.25">
      <c r="H217" s="26"/>
      <c r="I217" s="26"/>
    </row>
    <row r="218" spans="8:9" x14ac:dyDescent="0.25">
      <c r="H218" s="46"/>
    </row>
    <row r="232" spans="7:8" x14ac:dyDescent="0.25">
      <c r="G232" s="34"/>
      <c r="H232" s="46"/>
    </row>
    <row r="238" spans="7:8" x14ac:dyDescent="0.25">
      <c r="G238" s="34"/>
    </row>
    <row r="240" spans="7:8" x14ac:dyDescent="0.25">
      <c r="G240" s="34"/>
    </row>
    <row r="241" spans="7:7" x14ac:dyDescent="0.25">
      <c r="G241" s="34"/>
    </row>
    <row r="242" spans="7:7" x14ac:dyDescent="0.25">
      <c r="G242" s="34"/>
    </row>
    <row r="243" spans="7:7" x14ac:dyDescent="0.25">
      <c r="G243" s="34"/>
    </row>
    <row r="244" spans="7:7" x14ac:dyDescent="0.25">
      <c r="G244" s="34"/>
    </row>
    <row r="245" spans="7:7" x14ac:dyDescent="0.25">
      <c r="G245" s="34"/>
    </row>
    <row r="246" spans="7:7" x14ac:dyDescent="0.25">
      <c r="G246" s="34"/>
    </row>
    <row r="247" spans="7:7" x14ac:dyDescent="0.25">
      <c r="G247" s="34"/>
    </row>
    <row r="248" spans="7:7" x14ac:dyDescent="0.25">
      <c r="G248" s="34"/>
    </row>
    <row r="249" spans="7:7" x14ac:dyDescent="0.25">
      <c r="G249" s="34"/>
    </row>
    <row r="250" spans="7:7" x14ac:dyDescent="0.25">
      <c r="G250" s="34"/>
    </row>
    <row r="251" spans="7:7" x14ac:dyDescent="0.25">
      <c r="G251" s="34"/>
    </row>
    <row r="252" spans="7:7" x14ac:dyDescent="0.25">
      <c r="G252" s="34"/>
    </row>
    <row r="253" spans="7:7" x14ac:dyDescent="0.25">
      <c r="G253" s="34"/>
    </row>
    <row r="254" spans="7:7" x14ac:dyDescent="0.25">
      <c r="G254" s="34"/>
    </row>
    <row r="255" spans="7:7" x14ac:dyDescent="0.25">
      <c r="G255" s="34"/>
    </row>
    <row r="256" spans="7:7" x14ac:dyDescent="0.25">
      <c r="G256" s="34"/>
    </row>
    <row r="257" spans="7:8" x14ac:dyDescent="0.25">
      <c r="G257" s="34"/>
    </row>
    <row r="258" spans="7:8" x14ac:dyDescent="0.25">
      <c r="G258" s="34"/>
    </row>
    <row r="259" spans="7:8" x14ac:dyDescent="0.25">
      <c r="G259" s="34"/>
    </row>
    <row r="260" spans="7:8" x14ac:dyDescent="0.25">
      <c r="G260" s="34"/>
    </row>
    <row r="261" spans="7:8" x14ac:dyDescent="0.25">
      <c r="G261" s="34"/>
    </row>
    <row r="262" spans="7:8" x14ac:dyDescent="0.25">
      <c r="G262" s="34"/>
    </row>
    <row r="263" spans="7:8" x14ac:dyDescent="0.25">
      <c r="G263" s="34"/>
    </row>
    <row r="264" spans="7:8" x14ac:dyDescent="0.25">
      <c r="G264" s="34"/>
    </row>
    <row r="265" spans="7:8" x14ac:dyDescent="0.25">
      <c r="G265" s="14"/>
    </row>
    <row r="267" spans="7:8" x14ac:dyDescent="0.25">
      <c r="G267" s="46"/>
    </row>
    <row r="269" spans="7:8" x14ac:dyDescent="0.25">
      <c r="G269" s="46"/>
    </row>
    <row r="270" spans="7:8" x14ac:dyDescent="0.25">
      <c r="G270" s="36"/>
      <c r="H270" s="36"/>
    </row>
  </sheetData>
  <mergeCells count="50">
    <mergeCell ref="A107:F109"/>
    <mergeCell ref="A100:F100"/>
    <mergeCell ref="A101:E101"/>
    <mergeCell ref="A102:E102"/>
    <mergeCell ref="A103:E103"/>
    <mergeCell ref="A104:E104"/>
    <mergeCell ref="A105:E105"/>
    <mergeCell ref="A97:F97"/>
    <mergeCell ref="A56:F56"/>
    <mergeCell ref="A57:F57"/>
    <mergeCell ref="A59:F59"/>
    <mergeCell ref="A61:F61"/>
    <mergeCell ref="A63:F63"/>
    <mergeCell ref="A64:F64"/>
    <mergeCell ref="A87:F87"/>
    <mergeCell ref="A88:F88"/>
    <mergeCell ref="A92:F92"/>
    <mergeCell ref="A94:F94"/>
    <mergeCell ref="A95:F95"/>
    <mergeCell ref="A54:F54"/>
    <mergeCell ref="D26:E26"/>
    <mergeCell ref="D29:E29"/>
    <mergeCell ref="A30:E30"/>
    <mergeCell ref="A31:E31"/>
    <mergeCell ref="A32:E32"/>
    <mergeCell ref="A33:E33"/>
    <mergeCell ref="A34:E34"/>
    <mergeCell ref="A35:E35"/>
    <mergeCell ref="A36:E36"/>
    <mergeCell ref="A37:E37"/>
    <mergeCell ref="D27:E27"/>
    <mergeCell ref="D28:E28"/>
    <mergeCell ref="C22:D22"/>
    <mergeCell ref="E22:F22"/>
    <mergeCell ref="C23:D23"/>
    <mergeCell ref="E23:F23"/>
    <mergeCell ref="D25:E25"/>
    <mergeCell ref="A24:F24"/>
    <mergeCell ref="C19:D19"/>
    <mergeCell ref="E19:F19"/>
    <mergeCell ref="C20:D20"/>
    <mergeCell ref="E20:F20"/>
    <mergeCell ref="C21:D21"/>
    <mergeCell ref="E21:F21"/>
    <mergeCell ref="B15:F15"/>
    <mergeCell ref="A1:F1"/>
    <mergeCell ref="A3:F3"/>
    <mergeCell ref="A4:F4"/>
    <mergeCell ref="A6:F6"/>
    <mergeCell ref="B8:F8"/>
  </mergeCells>
  <pageMargins left="0.511811024" right="0.511811024" top="0.78740157499999996" bottom="0.78740157499999996" header="0.31496062000000002" footer="0.31496062000000002"/>
  <pageSetup paperSize="9" orientation="portrait" horizontalDpi="12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CE281C-1309-4507-B672-5017D195AA50}">
  <dimension ref="A1:G216"/>
  <sheetViews>
    <sheetView topLeftCell="B54" zoomScale="85" zoomScaleNormal="85" zoomScaleSheetLayoutView="80" workbookViewId="0">
      <selection activeCell="C70" sqref="C70:C71"/>
    </sheetView>
  </sheetViews>
  <sheetFormatPr defaultRowHeight="15" x14ac:dyDescent="0.25"/>
  <cols>
    <col min="1" max="1" width="32.140625" customWidth="1"/>
    <col min="2" max="2" width="12.28515625" customWidth="1"/>
    <col min="3" max="3" width="48.85546875" customWidth="1"/>
    <col min="4" max="4" width="20.7109375" customWidth="1"/>
    <col min="5" max="5" width="21.42578125" style="54" customWidth="1"/>
    <col min="6" max="6" width="13.85546875" style="30" customWidth="1"/>
    <col min="7" max="7" width="20.85546875" customWidth="1"/>
    <col min="247" max="247" width="25.85546875" customWidth="1"/>
    <col min="248" max="248" width="11.85546875" customWidth="1"/>
    <col min="249" max="249" width="32.42578125" customWidth="1"/>
    <col min="250" max="250" width="13.5703125" customWidth="1"/>
    <col min="251" max="251" width="12.7109375" customWidth="1"/>
    <col min="252" max="252" width="7.28515625" customWidth="1"/>
    <col min="253" max="253" width="23.5703125" customWidth="1"/>
    <col min="254" max="254" width="26" customWidth="1"/>
    <col min="503" max="503" width="25.85546875" customWidth="1"/>
    <col min="504" max="504" width="11.85546875" customWidth="1"/>
    <col min="505" max="505" width="32.42578125" customWidth="1"/>
    <col min="506" max="506" width="13.5703125" customWidth="1"/>
    <col min="507" max="507" width="12.7109375" customWidth="1"/>
    <col min="508" max="508" width="7.28515625" customWidth="1"/>
    <col min="509" max="509" width="23.5703125" customWidth="1"/>
    <col min="510" max="510" width="26" customWidth="1"/>
    <col min="759" max="759" width="25.85546875" customWidth="1"/>
    <col min="760" max="760" width="11.85546875" customWidth="1"/>
    <col min="761" max="761" width="32.42578125" customWidth="1"/>
    <col min="762" max="762" width="13.5703125" customWidth="1"/>
    <col min="763" max="763" width="12.7109375" customWidth="1"/>
    <col min="764" max="764" width="7.28515625" customWidth="1"/>
    <col min="765" max="765" width="23.5703125" customWidth="1"/>
    <col min="766" max="766" width="26" customWidth="1"/>
    <col min="1015" max="1015" width="25.85546875" customWidth="1"/>
    <col min="1016" max="1016" width="11.85546875" customWidth="1"/>
    <col min="1017" max="1017" width="32.42578125" customWidth="1"/>
    <col min="1018" max="1018" width="13.5703125" customWidth="1"/>
    <col min="1019" max="1019" width="12.7109375" customWidth="1"/>
    <col min="1020" max="1020" width="7.28515625" customWidth="1"/>
    <col min="1021" max="1021" width="23.5703125" customWidth="1"/>
    <col min="1022" max="1022" width="26" customWidth="1"/>
    <col min="1271" max="1271" width="25.85546875" customWidth="1"/>
    <col min="1272" max="1272" width="11.85546875" customWidth="1"/>
    <col min="1273" max="1273" width="32.42578125" customWidth="1"/>
    <col min="1274" max="1274" width="13.5703125" customWidth="1"/>
    <col min="1275" max="1275" width="12.7109375" customWidth="1"/>
    <col min="1276" max="1276" width="7.28515625" customWidth="1"/>
    <col min="1277" max="1277" width="23.5703125" customWidth="1"/>
    <col min="1278" max="1278" width="26" customWidth="1"/>
    <col min="1527" max="1527" width="25.85546875" customWidth="1"/>
    <col min="1528" max="1528" width="11.85546875" customWidth="1"/>
    <col min="1529" max="1529" width="32.42578125" customWidth="1"/>
    <col min="1530" max="1530" width="13.5703125" customWidth="1"/>
    <col min="1531" max="1531" width="12.7109375" customWidth="1"/>
    <col min="1532" max="1532" width="7.28515625" customWidth="1"/>
    <col min="1533" max="1533" width="23.5703125" customWidth="1"/>
    <col min="1534" max="1534" width="26" customWidth="1"/>
    <col min="1783" max="1783" width="25.85546875" customWidth="1"/>
    <col min="1784" max="1784" width="11.85546875" customWidth="1"/>
    <col min="1785" max="1785" width="32.42578125" customWidth="1"/>
    <col min="1786" max="1786" width="13.5703125" customWidth="1"/>
    <col min="1787" max="1787" width="12.7109375" customWidth="1"/>
    <col min="1788" max="1788" width="7.28515625" customWidth="1"/>
    <col min="1789" max="1789" width="23.5703125" customWidth="1"/>
    <col min="1790" max="1790" width="26" customWidth="1"/>
    <col min="2039" max="2039" width="25.85546875" customWidth="1"/>
    <col min="2040" max="2040" width="11.85546875" customWidth="1"/>
    <col min="2041" max="2041" width="32.42578125" customWidth="1"/>
    <col min="2042" max="2042" width="13.5703125" customWidth="1"/>
    <col min="2043" max="2043" width="12.7109375" customWidth="1"/>
    <col min="2044" max="2044" width="7.28515625" customWidth="1"/>
    <col min="2045" max="2045" width="23.5703125" customWidth="1"/>
    <col min="2046" max="2046" width="26" customWidth="1"/>
    <col min="2295" max="2295" width="25.85546875" customWidth="1"/>
    <col min="2296" max="2296" width="11.85546875" customWidth="1"/>
    <col min="2297" max="2297" width="32.42578125" customWidth="1"/>
    <col min="2298" max="2298" width="13.5703125" customWidth="1"/>
    <col min="2299" max="2299" width="12.7109375" customWidth="1"/>
    <col min="2300" max="2300" width="7.28515625" customWidth="1"/>
    <col min="2301" max="2301" width="23.5703125" customWidth="1"/>
    <col min="2302" max="2302" width="26" customWidth="1"/>
    <col min="2551" max="2551" width="25.85546875" customWidth="1"/>
    <col min="2552" max="2552" width="11.85546875" customWidth="1"/>
    <col min="2553" max="2553" width="32.42578125" customWidth="1"/>
    <col min="2554" max="2554" width="13.5703125" customWidth="1"/>
    <col min="2555" max="2555" width="12.7109375" customWidth="1"/>
    <col min="2556" max="2556" width="7.28515625" customWidth="1"/>
    <col min="2557" max="2557" width="23.5703125" customWidth="1"/>
    <col min="2558" max="2558" width="26" customWidth="1"/>
    <col min="2807" max="2807" width="25.85546875" customWidth="1"/>
    <col min="2808" max="2808" width="11.85546875" customWidth="1"/>
    <col min="2809" max="2809" width="32.42578125" customWidth="1"/>
    <col min="2810" max="2810" width="13.5703125" customWidth="1"/>
    <col min="2811" max="2811" width="12.7109375" customWidth="1"/>
    <col min="2812" max="2812" width="7.28515625" customWidth="1"/>
    <col min="2813" max="2813" width="23.5703125" customWidth="1"/>
    <col min="2814" max="2814" width="26" customWidth="1"/>
    <col min="3063" max="3063" width="25.85546875" customWidth="1"/>
    <col min="3064" max="3064" width="11.85546875" customWidth="1"/>
    <col min="3065" max="3065" width="32.42578125" customWidth="1"/>
    <col min="3066" max="3066" width="13.5703125" customWidth="1"/>
    <col min="3067" max="3067" width="12.7109375" customWidth="1"/>
    <col min="3068" max="3068" width="7.28515625" customWidth="1"/>
    <col min="3069" max="3069" width="23.5703125" customWidth="1"/>
    <col min="3070" max="3070" width="26" customWidth="1"/>
    <col min="3319" max="3319" width="25.85546875" customWidth="1"/>
    <col min="3320" max="3320" width="11.85546875" customWidth="1"/>
    <col min="3321" max="3321" width="32.42578125" customWidth="1"/>
    <col min="3322" max="3322" width="13.5703125" customWidth="1"/>
    <col min="3323" max="3323" width="12.7109375" customWidth="1"/>
    <col min="3324" max="3324" width="7.28515625" customWidth="1"/>
    <col min="3325" max="3325" width="23.5703125" customWidth="1"/>
    <col min="3326" max="3326" width="26" customWidth="1"/>
    <col min="3575" max="3575" width="25.85546875" customWidth="1"/>
    <col min="3576" max="3576" width="11.85546875" customWidth="1"/>
    <col min="3577" max="3577" width="32.42578125" customWidth="1"/>
    <col min="3578" max="3578" width="13.5703125" customWidth="1"/>
    <col min="3579" max="3579" width="12.7109375" customWidth="1"/>
    <col min="3580" max="3580" width="7.28515625" customWidth="1"/>
    <col min="3581" max="3581" width="23.5703125" customWidth="1"/>
    <col min="3582" max="3582" width="26" customWidth="1"/>
    <col min="3831" max="3831" width="25.85546875" customWidth="1"/>
    <col min="3832" max="3832" width="11.85546875" customWidth="1"/>
    <col min="3833" max="3833" width="32.42578125" customWidth="1"/>
    <col min="3834" max="3834" width="13.5703125" customWidth="1"/>
    <col min="3835" max="3835" width="12.7109375" customWidth="1"/>
    <col min="3836" max="3836" width="7.28515625" customWidth="1"/>
    <col min="3837" max="3837" width="23.5703125" customWidth="1"/>
    <col min="3838" max="3838" width="26" customWidth="1"/>
    <col min="4087" max="4087" width="25.85546875" customWidth="1"/>
    <col min="4088" max="4088" width="11.85546875" customWidth="1"/>
    <col min="4089" max="4089" width="32.42578125" customWidth="1"/>
    <col min="4090" max="4090" width="13.5703125" customWidth="1"/>
    <col min="4091" max="4091" width="12.7109375" customWidth="1"/>
    <col min="4092" max="4092" width="7.28515625" customWidth="1"/>
    <col min="4093" max="4093" width="23.5703125" customWidth="1"/>
    <col min="4094" max="4094" width="26" customWidth="1"/>
    <col min="4343" max="4343" width="25.85546875" customWidth="1"/>
    <col min="4344" max="4344" width="11.85546875" customWidth="1"/>
    <col min="4345" max="4345" width="32.42578125" customWidth="1"/>
    <col min="4346" max="4346" width="13.5703125" customWidth="1"/>
    <col min="4347" max="4347" width="12.7109375" customWidth="1"/>
    <col min="4348" max="4348" width="7.28515625" customWidth="1"/>
    <col min="4349" max="4349" width="23.5703125" customWidth="1"/>
    <col min="4350" max="4350" width="26" customWidth="1"/>
    <col min="4599" max="4599" width="25.85546875" customWidth="1"/>
    <col min="4600" max="4600" width="11.85546875" customWidth="1"/>
    <col min="4601" max="4601" width="32.42578125" customWidth="1"/>
    <col min="4602" max="4602" width="13.5703125" customWidth="1"/>
    <col min="4603" max="4603" width="12.7109375" customWidth="1"/>
    <col min="4604" max="4604" width="7.28515625" customWidth="1"/>
    <col min="4605" max="4605" width="23.5703125" customWidth="1"/>
    <col min="4606" max="4606" width="26" customWidth="1"/>
    <col min="4855" max="4855" width="25.85546875" customWidth="1"/>
    <col min="4856" max="4856" width="11.85546875" customWidth="1"/>
    <col min="4857" max="4857" width="32.42578125" customWidth="1"/>
    <col min="4858" max="4858" width="13.5703125" customWidth="1"/>
    <col min="4859" max="4859" width="12.7109375" customWidth="1"/>
    <col min="4860" max="4860" width="7.28515625" customWidth="1"/>
    <col min="4861" max="4861" width="23.5703125" customWidth="1"/>
    <col min="4862" max="4862" width="26" customWidth="1"/>
    <col min="5111" max="5111" width="25.85546875" customWidth="1"/>
    <col min="5112" max="5112" width="11.85546875" customWidth="1"/>
    <col min="5113" max="5113" width="32.42578125" customWidth="1"/>
    <col min="5114" max="5114" width="13.5703125" customWidth="1"/>
    <col min="5115" max="5115" width="12.7109375" customWidth="1"/>
    <col min="5116" max="5116" width="7.28515625" customWidth="1"/>
    <col min="5117" max="5117" width="23.5703125" customWidth="1"/>
    <col min="5118" max="5118" width="26" customWidth="1"/>
    <col min="5367" max="5367" width="25.85546875" customWidth="1"/>
    <col min="5368" max="5368" width="11.85546875" customWidth="1"/>
    <col min="5369" max="5369" width="32.42578125" customWidth="1"/>
    <col min="5370" max="5370" width="13.5703125" customWidth="1"/>
    <col min="5371" max="5371" width="12.7109375" customWidth="1"/>
    <col min="5372" max="5372" width="7.28515625" customWidth="1"/>
    <col min="5373" max="5373" width="23.5703125" customWidth="1"/>
    <col min="5374" max="5374" width="26" customWidth="1"/>
    <col min="5623" max="5623" width="25.85546875" customWidth="1"/>
    <col min="5624" max="5624" width="11.85546875" customWidth="1"/>
    <col min="5625" max="5625" width="32.42578125" customWidth="1"/>
    <col min="5626" max="5626" width="13.5703125" customWidth="1"/>
    <col min="5627" max="5627" width="12.7109375" customWidth="1"/>
    <col min="5628" max="5628" width="7.28515625" customWidth="1"/>
    <col min="5629" max="5629" width="23.5703125" customWidth="1"/>
    <col min="5630" max="5630" width="26" customWidth="1"/>
    <col min="5879" max="5879" width="25.85546875" customWidth="1"/>
    <col min="5880" max="5880" width="11.85546875" customWidth="1"/>
    <col min="5881" max="5881" width="32.42578125" customWidth="1"/>
    <col min="5882" max="5882" width="13.5703125" customWidth="1"/>
    <col min="5883" max="5883" width="12.7109375" customWidth="1"/>
    <col min="5884" max="5884" width="7.28515625" customWidth="1"/>
    <col min="5885" max="5885" width="23.5703125" customWidth="1"/>
    <col min="5886" max="5886" width="26" customWidth="1"/>
    <col min="6135" max="6135" width="25.85546875" customWidth="1"/>
    <col min="6136" max="6136" width="11.85546875" customWidth="1"/>
    <col min="6137" max="6137" width="32.42578125" customWidth="1"/>
    <col min="6138" max="6138" width="13.5703125" customWidth="1"/>
    <col min="6139" max="6139" width="12.7109375" customWidth="1"/>
    <col min="6140" max="6140" width="7.28515625" customWidth="1"/>
    <col min="6141" max="6141" width="23.5703125" customWidth="1"/>
    <col min="6142" max="6142" width="26" customWidth="1"/>
    <col min="6391" max="6391" width="25.85546875" customWidth="1"/>
    <col min="6392" max="6392" width="11.85546875" customWidth="1"/>
    <col min="6393" max="6393" width="32.42578125" customWidth="1"/>
    <col min="6394" max="6394" width="13.5703125" customWidth="1"/>
    <col min="6395" max="6395" width="12.7109375" customWidth="1"/>
    <col min="6396" max="6396" width="7.28515625" customWidth="1"/>
    <col min="6397" max="6397" width="23.5703125" customWidth="1"/>
    <col min="6398" max="6398" width="26" customWidth="1"/>
    <col min="6647" max="6647" width="25.85546875" customWidth="1"/>
    <col min="6648" max="6648" width="11.85546875" customWidth="1"/>
    <col min="6649" max="6649" width="32.42578125" customWidth="1"/>
    <col min="6650" max="6650" width="13.5703125" customWidth="1"/>
    <col min="6651" max="6651" width="12.7109375" customWidth="1"/>
    <col min="6652" max="6652" width="7.28515625" customWidth="1"/>
    <col min="6653" max="6653" width="23.5703125" customWidth="1"/>
    <col min="6654" max="6654" width="26" customWidth="1"/>
    <col min="6903" max="6903" width="25.85546875" customWidth="1"/>
    <col min="6904" max="6904" width="11.85546875" customWidth="1"/>
    <col min="6905" max="6905" width="32.42578125" customWidth="1"/>
    <col min="6906" max="6906" width="13.5703125" customWidth="1"/>
    <col min="6907" max="6907" width="12.7109375" customWidth="1"/>
    <col min="6908" max="6908" width="7.28515625" customWidth="1"/>
    <col min="6909" max="6909" width="23.5703125" customWidth="1"/>
    <col min="6910" max="6910" width="26" customWidth="1"/>
    <col min="7159" max="7159" width="25.85546875" customWidth="1"/>
    <col min="7160" max="7160" width="11.85546875" customWidth="1"/>
    <col min="7161" max="7161" width="32.42578125" customWidth="1"/>
    <col min="7162" max="7162" width="13.5703125" customWidth="1"/>
    <col min="7163" max="7163" width="12.7109375" customWidth="1"/>
    <col min="7164" max="7164" width="7.28515625" customWidth="1"/>
    <col min="7165" max="7165" width="23.5703125" customWidth="1"/>
    <col min="7166" max="7166" width="26" customWidth="1"/>
    <col min="7415" max="7415" width="25.85546875" customWidth="1"/>
    <col min="7416" max="7416" width="11.85546875" customWidth="1"/>
    <col min="7417" max="7417" width="32.42578125" customWidth="1"/>
    <col min="7418" max="7418" width="13.5703125" customWidth="1"/>
    <col min="7419" max="7419" width="12.7109375" customWidth="1"/>
    <col min="7420" max="7420" width="7.28515625" customWidth="1"/>
    <col min="7421" max="7421" width="23.5703125" customWidth="1"/>
    <col min="7422" max="7422" width="26" customWidth="1"/>
    <col min="7671" max="7671" width="25.85546875" customWidth="1"/>
    <col min="7672" max="7672" width="11.85546875" customWidth="1"/>
    <col min="7673" max="7673" width="32.42578125" customWidth="1"/>
    <col min="7674" max="7674" width="13.5703125" customWidth="1"/>
    <col min="7675" max="7675" width="12.7109375" customWidth="1"/>
    <col min="7676" max="7676" width="7.28515625" customWidth="1"/>
    <col min="7677" max="7677" width="23.5703125" customWidth="1"/>
    <col min="7678" max="7678" width="26" customWidth="1"/>
    <col min="7927" max="7927" width="25.85546875" customWidth="1"/>
    <col min="7928" max="7928" width="11.85546875" customWidth="1"/>
    <col min="7929" max="7929" width="32.42578125" customWidth="1"/>
    <col min="7930" max="7930" width="13.5703125" customWidth="1"/>
    <col min="7931" max="7931" width="12.7109375" customWidth="1"/>
    <col min="7932" max="7932" width="7.28515625" customWidth="1"/>
    <col min="7933" max="7933" width="23.5703125" customWidth="1"/>
    <col min="7934" max="7934" width="26" customWidth="1"/>
    <col min="8183" max="8183" width="25.85546875" customWidth="1"/>
    <col min="8184" max="8184" width="11.85546875" customWidth="1"/>
    <col min="8185" max="8185" width="32.42578125" customWidth="1"/>
    <col min="8186" max="8186" width="13.5703125" customWidth="1"/>
    <col min="8187" max="8187" width="12.7109375" customWidth="1"/>
    <col min="8188" max="8188" width="7.28515625" customWidth="1"/>
    <col min="8189" max="8189" width="23.5703125" customWidth="1"/>
    <col min="8190" max="8190" width="26" customWidth="1"/>
    <col min="8439" max="8439" width="25.85546875" customWidth="1"/>
    <col min="8440" max="8440" width="11.85546875" customWidth="1"/>
    <col min="8441" max="8441" width="32.42578125" customWidth="1"/>
    <col min="8442" max="8442" width="13.5703125" customWidth="1"/>
    <col min="8443" max="8443" width="12.7109375" customWidth="1"/>
    <col min="8444" max="8444" width="7.28515625" customWidth="1"/>
    <col min="8445" max="8445" width="23.5703125" customWidth="1"/>
    <col min="8446" max="8446" width="26" customWidth="1"/>
    <col min="8695" max="8695" width="25.85546875" customWidth="1"/>
    <col min="8696" max="8696" width="11.85546875" customWidth="1"/>
    <col min="8697" max="8697" width="32.42578125" customWidth="1"/>
    <col min="8698" max="8698" width="13.5703125" customWidth="1"/>
    <col min="8699" max="8699" width="12.7109375" customWidth="1"/>
    <col min="8700" max="8700" width="7.28515625" customWidth="1"/>
    <col min="8701" max="8701" width="23.5703125" customWidth="1"/>
    <col min="8702" max="8702" width="26" customWidth="1"/>
    <col min="8951" max="8951" width="25.85546875" customWidth="1"/>
    <col min="8952" max="8952" width="11.85546875" customWidth="1"/>
    <col min="8953" max="8953" width="32.42578125" customWidth="1"/>
    <col min="8954" max="8954" width="13.5703125" customWidth="1"/>
    <col min="8955" max="8955" width="12.7109375" customWidth="1"/>
    <col min="8956" max="8956" width="7.28515625" customWidth="1"/>
    <col min="8957" max="8957" width="23.5703125" customWidth="1"/>
    <col min="8958" max="8958" width="26" customWidth="1"/>
    <col min="9207" max="9207" width="25.85546875" customWidth="1"/>
    <col min="9208" max="9208" width="11.85546875" customWidth="1"/>
    <col min="9209" max="9209" width="32.42578125" customWidth="1"/>
    <col min="9210" max="9210" width="13.5703125" customWidth="1"/>
    <col min="9211" max="9211" width="12.7109375" customWidth="1"/>
    <col min="9212" max="9212" width="7.28515625" customWidth="1"/>
    <col min="9213" max="9213" width="23.5703125" customWidth="1"/>
    <col min="9214" max="9214" width="26" customWidth="1"/>
    <col min="9463" max="9463" width="25.85546875" customWidth="1"/>
    <col min="9464" max="9464" width="11.85546875" customWidth="1"/>
    <col min="9465" max="9465" width="32.42578125" customWidth="1"/>
    <col min="9466" max="9466" width="13.5703125" customWidth="1"/>
    <col min="9467" max="9467" width="12.7109375" customWidth="1"/>
    <col min="9468" max="9468" width="7.28515625" customWidth="1"/>
    <col min="9469" max="9469" width="23.5703125" customWidth="1"/>
    <col min="9470" max="9470" width="26" customWidth="1"/>
    <col min="9719" max="9719" width="25.85546875" customWidth="1"/>
    <col min="9720" max="9720" width="11.85546875" customWidth="1"/>
    <col min="9721" max="9721" width="32.42578125" customWidth="1"/>
    <col min="9722" max="9722" width="13.5703125" customWidth="1"/>
    <col min="9723" max="9723" width="12.7109375" customWidth="1"/>
    <col min="9724" max="9724" width="7.28515625" customWidth="1"/>
    <col min="9725" max="9725" width="23.5703125" customWidth="1"/>
    <col min="9726" max="9726" width="26" customWidth="1"/>
    <col min="9975" max="9975" width="25.85546875" customWidth="1"/>
    <col min="9976" max="9976" width="11.85546875" customWidth="1"/>
    <col min="9977" max="9977" width="32.42578125" customWidth="1"/>
    <col min="9978" max="9978" width="13.5703125" customWidth="1"/>
    <col min="9979" max="9979" width="12.7109375" customWidth="1"/>
    <col min="9980" max="9980" width="7.28515625" customWidth="1"/>
    <col min="9981" max="9981" width="23.5703125" customWidth="1"/>
    <col min="9982" max="9982" width="26" customWidth="1"/>
    <col min="10231" max="10231" width="25.85546875" customWidth="1"/>
    <col min="10232" max="10232" width="11.85546875" customWidth="1"/>
    <col min="10233" max="10233" width="32.42578125" customWidth="1"/>
    <col min="10234" max="10234" width="13.5703125" customWidth="1"/>
    <col min="10235" max="10235" width="12.7109375" customWidth="1"/>
    <col min="10236" max="10236" width="7.28515625" customWidth="1"/>
    <col min="10237" max="10237" width="23.5703125" customWidth="1"/>
    <col min="10238" max="10238" width="26" customWidth="1"/>
    <col min="10487" max="10487" width="25.85546875" customWidth="1"/>
    <col min="10488" max="10488" width="11.85546875" customWidth="1"/>
    <col min="10489" max="10489" width="32.42578125" customWidth="1"/>
    <col min="10490" max="10490" width="13.5703125" customWidth="1"/>
    <col min="10491" max="10491" width="12.7109375" customWidth="1"/>
    <col min="10492" max="10492" width="7.28515625" customWidth="1"/>
    <col min="10493" max="10493" width="23.5703125" customWidth="1"/>
    <col min="10494" max="10494" width="26" customWidth="1"/>
    <col min="10743" max="10743" width="25.85546875" customWidth="1"/>
    <col min="10744" max="10744" width="11.85546875" customWidth="1"/>
    <col min="10745" max="10745" width="32.42578125" customWidth="1"/>
    <col min="10746" max="10746" width="13.5703125" customWidth="1"/>
    <col min="10747" max="10747" width="12.7109375" customWidth="1"/>
    <col min="10748" max="10748" width="7.28515625" customWidth="1"/>
    <col min="10749" max="10749" width="23.5703125" customWidth="1"/>
    <col min="10750" max="10750" width="26" customWidth="1"/>
    <col min="10999" max="10999" width="25.85546875" customWidth="1"/>
    <col min="11000" max="11000" width="11.85546875" customWidth="1"/>
    <col min="11001" max="11001" width="32.42578125" customWidth="1"/>
    <col min="11002" max="11002" width="13.5703125" customWidth="1"/>
    <col min="11003" max="11003" width="12.7109375" customWidth="1"/>
    <col min="11004" max="11004" width="7.28515625" customWidth="1"/>
    <col min="11005" max="11005" width="23.5703125" customWidth="1"/>
    <col min="11006" max="11006" width="26" customWidth="1"/>
    <col min="11255" max="11255" width="25.85546875" customWidth="1"/>
    <col min="11256" max="11256" width="11.85546875" customWidth="1"/>
    <col min="11257" max="11257" width="32.42578125" customWidth="1"/>
    <col min="11258" max="11258" width="13.5703125" customWidth="1"/>
    <col min="11259" max="11259" width="12.7109375" customWidth="1"/>
    <col min="11260" max="11260" width="7.28515625" customWidth="1"/>
    <col min="11261" max="11261" width="23.5703125" customWidth="1"/>
    <col min="11262" max="11262" width="26" customWidth="1"/>
    <col min="11511" max="11511" width="25.85546875" customWidth="1"/>
    <col min="11512" max="11512" width="11.85546875" customWidth="1"/>
    <col min="11513" max="11513" width="32.42578125" customWidth="1"/>
    <col min="11514" max="11514" width="13.5703125" customWidth="1"/>
    <col min="11515" max="11515" width="12.7109375" customWidth="1"/>
    <col min="11516" max="11516" width="7.28515625" customWidth="1"/>
    <col min="11517" max="11517" width="23.5703125" customWidth="1"/>
    <col min="11518" max="11518" width="26" customWidth="1"/>
    <col min="11767" max="11767" width="25.85546875" customWidth="1"/>
    <col min="11768" max="11768" width="11.85546875" customWidth="1"/>
    <col min="11769" max="11769" width="32.42578125" customWidth="1"/>
    <col min="11770" max="11770" width="13.5703125" customWidth="1"/>
    <col min="11771" max="11771" width="12.7109375" customWidth="1"/>
    <col min="11772" max="11772" width="7.28515625" customWidth="1"/>
    <col min="11773" max="11773" width="23.5703125" customWidth="1"/>
    <col min="11774" max="11774" width="26" customWidth="1"/>
    <col min="12023" max="12023" width="25.85546875" customWidth="1"/>
    <col min="12024" max="12024" width="11.85546875" customWidth="1"/>
    <col min="12025" max="12025" width="32.42578125" customWidth="1"/>
    <col min="12026" max="12026" width="13.5703125" customWidth="1"/>
    <col min="12027" max="12027" width="12.7109375" customWidth="1"/>
    <col min="12028" max="12028" width="7.28515625" customWidth="1"/>
    <col min="12029" max="12029" width="23.5703125" customWidth="1"/>
    <col min="12030" max="12030" width="26" customWidth="1"/>
    <col min="12279" max="12279" width="25.85546875" customWidth="1"/>
    <col min="12280" max="12280" width="11.85546875" customWidth="1"/>
    <col min="12281" max="12281" width="32.42578125" customWidth="1"/>
    <col min="12282" max="12282" width="13.5703125" customWidth="1"/>
    <col min="12283" max="12283" width="12.7109375" customWidth="1"/>
    <col min="12284" max="12284" width="7.28515625" customWidth="1"/>
    <col min="12285" max="12285" width="23.5703125" customWidth="1"/>
    <col min="12286" max="12286" width="26" customWidth="1"/>
    <col min="12535" max="12535" width="25.85546875" customWidth="1"/>
    <col min="12536" max="12536" width="11.85546875" customWidth="1"/>
    <col min="12537" max="12537" width="32.42578125" customWidth="1"/>
    <col min="12538" max="12538" width="13.5703125" customWidth="1"/>
    <col min="12539" max="12539" width="12.7109375" customWidth="1"/>
    <col min="12540" max="12540" width="7.28515625" customWidth="1"/>
    <col min="12541" max="12541" width="23.5703125" customWidth="1"/>
    <col min="12542" max="12542" width="26" customWidth="1"/>
    <col min="12791" max="12791" width="25.85546875" customWidth="1"/>
    <col min="12792" max="12792" width="11.85546875" customWidth="1"/>
    <col min="12793" max="12793" width="32.42578125" customWidth="1"/>
    <col min="12794" max="12794" width="13.5703125" customWidth="1"/>
    <col min="12795" max="12795" width="12.7109375" customWidth="1"/>
    <col min="12796" max="12796" width="7.28515625" customWidth="1"/>
    <col min="12797" max="12797" width="23.5703125" customWidth="1"/>
    <col min="12798" max="12798" width="26" customWidth="1"/>
    <col min="13047" max="13047" width="25.85546875" customWidth="1"/>
    <col min="13048" max="13048" width="11.85546875" customWidth="1"/>
    <col min="13049" max="13049" width="32.42578125" customWidth="1"/>
    <col min="13050" max="13050" width="13.5703125" customWidth="1"/>
    <col min="13051" max="13051" width="12.7109375" customWidth="1"/>
    <col min="13052" max="13052" width="7.28515625" customWidth="1"/>
    <col min="13053" max="13053" width="23.5703125" customWidth="1"/>
    <col min="13054" max="13054" width="26" customWidth="1"/>
    <col min="13303" max="13303" width="25.85546875" customWidth="1"/>
    <col min="13304" max="13304" width="11.85546875" customWidth="1"/>
    <col min="13305" max="13305" width="32.42578125" customWidth="1"/>
    <col min="13306" max="13306" width="13.5703125" customWidth="1"/>
    <col min="13307" max="13307" width="12.7109375" customWidth="1"/>
    <col min="13308" max="13308" width="7.28515625" customWidth="1"/>
    <col min="13309" max="13309" width="23.5703125" customWidth="1"/>
    <col min="13310" max="13310" width="26" customWidth="1"/>
    <col min="13559" max="13559" width="25.85546875" customWidth="1"/>
    <col min="13560" max="13560" width="11.85546875" customWidth="1"/>
    <col min="13561" max="13561" width="32.42578125" customWidth="1"/>
    <col min="13562" max="13562" width="13.5703125" customWidth="1"/>
    <col min="13563" max="13563" width="12.7109375" customWidth="1"/>
    <col min="13564" max="13564" width="7.28515625" customWidth="1"/>
    <col min="13565" max="13565" width="23.5703125" customWidth="1"/>
    <col min="13566" max="13566" width="26" customWidth="1"/>
    <col min="13815" max="13815" width="25.85546875" customWidth="1"/>
    <col min="13816" max="13816" width="11.85546875" customWidth="1"/>
    <col min="13817" max="13817" width="32.42578125" customWidth="1"/>
    <col min="13818" max="13818" width="13.5703125" customWidth="1"/>
    <col min="13819" max="13819" width="12.7109375" customWidth="1"/>
    <col min="13820" max="13820" width="7.28515625" customWidth="1"/>
    <col min="13821" max="13821" width="23.5703125" customWidth="1"/>
    <col min="13822" max="13822" width="26" customWidth="1"/>
    <col min="14071" max="14071" width="25.85546875" customWidth="1"/>
    <col min="14072" max="14072" width="11.85546875" customWidth="1"/>
    <col min="14073" max="14073" width="32.42578125" customWidth="1"/>
    <col min="14074" max="14074" width="13.5703125" customWidth="1"/>
    <col min="14075" max="14075" width="12.7109375" customWidth="1"/>
    <col min="14076" max="14076" width="7.28515625" customWidth="1"/>
    <col min="14077" max="14077" width="23.5703125" customWidth="1"/>
    <col min="14078" max="14078" width="26" customWidth="1"/>
    <col min="14327" max="14327" width="25.85546875" customWidth="1"/>
    <col min="14328" max="14328" width="11.85546875" customWidth="1"/>
    <col min="14329" max="14329" width="32.42578125" customWidth="1"/>
    <col min="14330" max="14330" width="13.5703125" customWidth="1"/>
    <col min="14331" max="14331" width="12.7109375" customWidth="1"/>
    <col min="14332" max="14332" width="7.28515625" customWidth="1"/>
    <col min="14333" max="14333" width="23.5703125" customWidth="1"/>
    <col min="14334" max="14334" width="26" customWidth="1"/>
    <col min="14583" max="14583" width="25.85546875" customWidth="1"/>
    <col min="14584" max="14584" width="11.85546875" customWidth="1"/>
    <col min="14585" max="14585" width="32.42578125" customWidth="1"/>
    <col min="14586" max="14586" width="13.5703125" customWidth="1"/>
    <col min="14587" max="14587" width="12.7109375" customWidth="1"/>
    <col min="14588" max="14588" width="7.28515625" customWidth="1"/>
    <col min="14589" max="14589" width="23.5703125" customWidth="1"/>
    <col min="14590" max="14590" width="26" customWidth="1"/>
    <col min="14839" max="14839" width="25.85546875" customWidth="1"/>
    <col min="14840" max="14840" width="11.85546875" customWidth="1"/>
    <col min="14841" max="14841" width="32.42578125" customWidth="1"/>
    <col min="14842" max="14842" width="13.5703125" customWidth="1"/>
    <col min="14843" max="14843" width="12.7109375" customWidth="1"/>
    <col min="14844" max="14844" width="7.28515625" customWidth="1"/>
    <col min="14845" max="14845" width="23.5703125" customWidth="1"/>
    <col min="14846" max="14846" width="26" customWidth="1"/>
    <col min="15095" max="15095" width="25.85546875" customWidth="1"/>
    <col min="15096" max="15096" width="11.85546875" customWidth="1"/>
    <col min="15097" max="15097" width="32.42578125" customWidth="1"/>
    <col min="15098" max="15098" width="13.5703125" customWidth="1"/>
    <col min="15099" max="15099" width="12.7109375" customWidth="1"/>
    <col min="15100" max="15100" width="7.28515625" customWidth="1"/>
    <col min="15101" max="15101" width="23.5703125" customWidth="1"/>
    <col min="15102" max="15102" width="26" customWidth="1"/>
    <col min="15351" max="15351" width="25.85546875" customWidth="1"/>
    <col min="15352" max="15352" width="11.85546875" customWidth="1"/>
    <col min="15353" max="15353" width="32.42578125" customWidth="1"/>
    <col min="15354" max="15354" width="13.5703125" customWidth="1"/>
    <col min="15355" max="15355" width="12.7109375" customWidth="1"/>
    <col min="15356" max="15356" width="7.28515625" customWidth="1"/>
    <col min="15357" max="15357" width="23.5703125" customWidth="1"/>
    <col min="15358" max="15358" width="26" customWidth="1"/>
    <col min="15607" max="15607" width="25.85546875" customWidth="1"/>
    <col min="15608" max="15608" width="11.85546875" customWidth="1"/>
    <col min="15609" max="15609" width="32.42578125" customWidth="1"/>
    <col min="15610" max="15610" width="13.5703125" customWidth="1"/>
    <col min="15611" max="15611" width="12.7109375" customWidth="1"/>
    <col min="15612" max="15612" width="7.28515625" customWidth="1"/>
    <col min="15613" max="15613" width="23.5703125" customWidth="1"/>
    <col min="15614" max="15614" width="26" customWidth="1"/>
    <col min="15863" max="15863" width="25.85546875" customWidth="1"/>
    <col min="15864" max="15864" width="11.85546875" customWidth="1"/>
    <col min="15865" max="15865" width="32.42578125" customWidth="1"/>
    <col min="15866" max="15866" width="13.5703125" customWidth="1"/>
    <col min="15867" max="15867" width="12.7109375" customWidth="1"/>
    <col min="15868" max="15868" width="7.28515625" customWidth="1"/>
    <col min="15869" max="15869" width="23.5703125" customWidth="1"/>
    <col min="15870" max="15870" width="26" customWidth="1"/>
    <col min="16119" max="16119" width="25.85546875" customWidth="1"/>
    <col min="16120" max="16120" width="11.85546875" customWidth="1"/>
    <col min="16121" max="16121" width="32.42578125" customWidth="1"/>
    <col min="16122" max="16122" width="13.5703125" customWidth="1"/>
    <col min="16123" max="16123" width="12.7109375" customWidth="1"/>
    <col min="16124" max="16124" width="7.28515625" customWidth="1"/>
    <col min="16125" max="16125" width="23.5703125" customWidth="1"/>
    <col min="16126" max="16126" width="26" customWidth="1"/>
  </cols>
  <sheetData>
    <row r="1" spans="1:7" ht="27" customHeight="1" x14ac:dyDescent="0.25">
      <c r="A1" s="25"/>
      <c r="B1" s="22" t="s">
        <v>67</v>
      </c>
      <c r="C1" s="22" t="s">
        <v>68</v>
      </c>
      <c r="D1" s="22"/>
      <c r="E1" s="51" t="s">
        <v>69</v>
      </c>
      <c r="F1" s="27" t="s">
        <v>70</v>
      </c>
      <c r="G1" s="28"/>
    </row>
    <row r="2" spans="1:7" ht="27.95" customHeight="1" x14ac:dyDescent="0.25">
      <c r="A2" s="57" t="s">
        <v>77</v>
      </c>
      <c r="B2" s="58">
        <v>123</v>
      </c>
      <c r="C2" s="59" t="s">
        <v>156</v>
      </c>
      <c r="D2" s="60" t="s">
        <v>155</v>
      </c>
      <c r="E2" s="61">
        <v>21754.43</v>
      </c>
      <c r="F2" s="58">
        <v>3274614</v>
      </c>
      <c r="G2" s="62" t="s">
        <v>84</v>
      </c>
    </row>
    <row r="3" spans="1:7" ht="27.95" customHeight="1" x14ac:dyDescent="0.25">
      <c r="A3" s="57" t="s">
        <v>77</v>
      </c>
      <c r="B3" s="58" t="s">
        <v>71</v>
      </c>
      <c r="C3" s="63" t="s">
        <v>119</v>
      </c>
      <c r="D3" s="60" t="s">
        <v>63</v>
      </c>
      <c r="E3" s="61">
        <v>1077.8699999999999</v>
      </c>
      <c r="F3" s="58" t="s">
        <v>215</v>
      </c>
      <c r="G3" s="62" t="s">
        <v>84</v>
      </c>
    </row>
    <row r="4" spans="1:7" ht="27.95" customHeight="1" x14ac:dyDescent="0.25">
      <c r="A4" s="57" t="s">
        <v>77</v>
      </c>
      <c r="B4" s="58" t="s">
        <v>71</v>
      </c>
      <c r="C4" s="63" t="s">
        <v>119</v>
      </c>
      <c r="D4" s="60" t="s">
        <v>63</v>
      </c>
      <c r="E4" s="61">
        <v>347.7</v>
      </c>
      <c r="F4" s="58" t="s">
        <v>215</v>
      </c>
      <c r="G4" s="62" t="s">
        <v>84</v>
      </c>
    </row>
    <row r="5" spans="1:7" ht="27.95" customHeight="1" x14ac:dyDescent="0.25">
      <c r="A5" s="57" t="s">
        <v>78</v>
      </c>
      <c r="B5" s="58">
        <v>6276</v>
      </c>
      <c r="C5" s="63" t="s">
        <v>79</v>
      </c>
      <c r="D5" s="64" t="s">
        <v>103</v>
      </c>
      <c r="E5" s="61">
        <v>9428.17</v>
      </c>
      <c r="F5" s="58">
        <v>3274593</v>
      </c>
      <c r="G5" s="62" t="s">
        <v>84</v>
      </c>
    </row>
    <row r="6" spans="1:7" ht="27.95" customHeight="1" x14ac:dyDescent="0.25">
      <c r="A6" s="57" t="s">
        <v>78</v>
      </c>
      <c r="B6" s="58" t="s">
        <v>71</v>
      </c>
      <c r="C6" s="63" t="s">
        <v>119</v>
      </c>
      <c r="D6" s="60" t="s">
        <v>63</v>
      </c>
      <c r="E6" s="61">
        <v>467.14</v>
      </c>
      <c r="F6" s="58" t="s">
        <v>215</v>
      </c>
      <c r="G6" s="62" t="s">
        <v>84</v>
      </c>
    </row>
    <row r="7" spans="1:7" ht="27.95" customHeight="1" x14ac:dyDescent="0.25">
      <c r="A7" s="57" t="s">
        <v>78</v>
      </c>
      <c r="B7" s="58" t="s">
        <v>71</v>
      </c>
      <c r="C7" s="63" t="s">
        <v>119</v>
      </c>
      <c r="D7" s="60" t="s">
        <v>63</v>
      </c>
      <c r="E7" s="61">
        <v>150.69</v>
      </c>
      <c r="F7" s="58" t="s">
        <v>215</v>
      </c>
      <c r="G7" s="62" t="s">
        <v>84</v>
      </c>
    </row>
    <row r="8" spans="1:7" ht="27.95" customHeight="1" x14ac:dyDescent="0.25">
      <c r="A8" s="57" t="s">
        <v>78</v>
      </c>
      <c r="B8" s="58">
        <v>7044</v>
      </c>
      <c r="C8" s="63" t="s">
        <v>216</v>
      </c>
      <c r="D8" s="60" t="s">
        <v>217</v>
      </c>
      <c r="E8" s="61">
        <v>10158.32</v>
      </c>
      <c r="F8" s="58">
        <v>148545</v>
      </c>
      <c r="G8" s="62" t="s">
        <v>84</v>
      </c>
    </row>
    <row r="9" spans="1:7" ht="27.95" customHeight="1" x14ac:dyDescent="0.25">
      <c r="A9" s="57" t="s">
        <v>78</v>
      </c>
      <c r="B9" s="58" t="s">
        <v>71</v>
      </c>
      <c r="C9" s="63" t="s">
        <v>119</v>
      </c>
      <c r="D9" s="60" t="s">
        <v>63</v>
      </c>
      <c r="E9" s="61">
        <v>503.32</v>
      </c>
      <c r="F9" s="58" t="s">
        <v>215</v>
      </c>
      <c r="G9" s="62" t="s">
        <v>84</v>
      </c>
    </row>
    <row r="10" spans="1:7" ht="27.95" customHeight="1" x14ac:dyDescent="0.25">
      <c r="A10" s="57" t="s">
        <v>78</v>
      </c>
      <c r="B10" s="58" t="s">
        <v>71</v>
      </c>
      <c r="C10" s="63" t="s">
        <v>119</v>
      </c>
      <c r="D10" s="60" t="s">
        <v>63</v>
      </c>
      <c r="E10" s="61">
        <v>162.36000000000001</v>
      </c>
      <c r="F10" s="58" t="s">
        <v>215</v>
      </c>
      <c r="G10" s="62" t="s">
        <v>84</v>
      </c>
    </row>
    <row r="11" spans="1:7" ht="27.95" customHeight="1" x14ac:dyDescent="0.25">
      <c r="A11" s="65" t="s">
        <v>81</v>
      </c>
      <c r="B11" s="58">
        <v>149</v>
      </c>
      <c r="C11" s="63" t="s">
        <v>198</v>
      </c>
      <c r="D11" s="64" t="s">
        <v>199</v>
      </c>
      <c r="E11" s="66">
        <v>11980</v>
      </c>
      <c r="F11" s="58">
        <v>3274644</v>
      </c>
      <c r="G11" s="62" t="s">
        <v>84</v>
      </c>
    </row>
    <row r="12" spans="1:7" ht="27.95" customHeight="1" x14ac:dyDescent="0.25">
      <c r="A12" s="65" t="s">
        <v>98</v>
      </c>
      <c r="B12" s="58">
        <v>2660</v>
      </c>
      <c r="C12" s="63" t="s">
        <v>162</v>
      </c>
      <c r="D12" s="64" t="s">
        <v>163</v>
      </c>
      <c r="E12" s="66">
        <v>8350</v>
      </c>
      <c r="F12" s="58">
        <v>3274595</v>
      </c>
      <c r="G12" s="62" t="s">
        <v>84</v>
      </c>
    </row>
    <row r="13" spans="1:7" ht="29.25" customHeight="1" x14ac:dyDescent="0.25">
      <c r="A13" s="65" t="s">
        <v>89</v>
      </c>
      <c r="B13" s="58">
        <v>123</v>
      </c>
      <c r="C13" s="63" t="s">
        <v>145</v>
      </c>
      <c r="D13" s="64" t="s">
        <v>146</v>
      </c>
      <c r="E13" s="66">
        <v>13968.63</v>
      </c>
      <c r="F13" s="80">
        <v>3274539</v>
      </c>
      <c r="G13" s="62" t="s">
        <v>84</v>
      </c>
    </row>
    <row r="14" spans="1:7" ht="29.25" customHeight="1" x14ac:dyDescent="0.25">
      <c r="A14" s="65" t="s">
        <v>89</v>
      </c>
      <c r="B14" s="58" t="s">
        <v>71</v>
      </c>
      <c r="C14" s="63" t="s">
        <v>119</v>
      </c>
      <c r="D14" s="60" t="s">
        <v>63</v>
      </c>
      <c r="E14" s="66">
        <v>692.11</v>
      </c>
      <c r="F14" s="80" t="s">
        <v>215</v>
      </c>
      <c r="G14" s="62" t="s">
        <v>84</v>
      </c>
    </row>
    <row r="15" spans="1:7" ht="29.25" customHeight="1" x14ac:dyDescent="0.25">
      <c r="A15" s="65" t="s">
        <v>89</v>
      </c>
      <c r="B15" s="58" t="s">
        <v>71</v>
      </c>
      <c r="C15" s="63" t="s">
        <v>119</v>
      </c>
      <c r="D15" s="60" t="s">
        <v>63</v>
      </c>
      <c r="E15" s="66">
        <v>223.26</v>
      </c>
      <c r="F15" s="80" t="s">
        <v>215</v>
      </c>
      <c r="G15" s="62" t="s">
        <v>84</v>
      </c>
    </row>
    <row r="16" spans="1:7" ht="27.95" customHeight="1" x14ac:dyDescent="0.25">
      <c r="A16" s="65" t="s">
        <v>138</v>
      </c>
      <c r="B16" s="58">
        <v>59</v>
      </c>
      <c r="C16" s="63" t="s">
        <v>226</v>
      </c>
      <c r="D16" s="60" t="s">
        <v>227</v>
      </c>
      <c r="E16" s="66">
        <v>3456</v>
      </c>
      <c r="F16" s="58">
        <v>3274685</v>
      </c>
      <c r="G16" s="62" t="s">
        <v>84</v>
      </c>
    </row>
    <row r="17" spans="1:7" ht="27.95" customHeight="1" x14ac:dyDescent="0.25">
      <c r="A17" s="65" t="s">
        <v>100</v>
      </c>
      <c r="B17" s="58">
        <v>261</v>
      </c>
      <c r="C17" s="63" t="s">
        <v>139</v>
      </c>
      <c r="D17" s="64" t="s">
        <v>140</v>
      </c>
      <c r="E17" s="66">
        <v>16705.3</v>
      </c>
      <c r="F17" s="58">
        <v>3274594</v>
      </c>
      <c r="G17" s="62" t="s">
        <v>84</v>
      </c>
    </row>
    <row r="18" spans="1:7" ht="27.95" customHeight="1" x14ac:dyDescent="0.25">
      <c r="A18" s="65" t="s">
        <v>100</v>
      </c>
      <c r="B18" s="58" t="s">
        <v>71</v>
      </c>
      <c r="C18" s="63" t="s">
        <v>119</v>
      </c>
      <c r="D18" s="60" t="s">
        <v>63</v>
      </c>
      <c r="E18" s="66">
        <v>827.7</v>
      </c>
      <c r="F18" s="58" t="s">
        <v>215</v>
      </c>
      <c r="G18" s="62" t="s">
        <v>84</v>
      </c>
    </row>
    <row r="19" spans="1:7" ht="27.95" customHeight="1" x14ac:dyDescent="0.25">
      <c r="A19" s="65" t="s">
        <v>100</v>
      </c>
      <c r="B19" s="58" t="s">
        <v>71</v>
      </c>
      <c r="C19" s="63" t="s">
        <v>119</v>
      </c>
      <c r="D19" s="60" t="s">
        <v>63</v>
      </c>
      <c r="E19" s="66">
        <v>267</v>
      </c>
      <c r="F19" s="58" t="s">
        <v>215</v>
      </c>
      <c r="G19" s="62" t="s">
        <v>84</v>
      </c>
    </row>
    <row r="20" spans="1:7" ht="27.95" customHeight="1" x14ac:dyDescent="0.25">
      <c r="A20" s="65" t="s">
        <v>174</v>
      </c>
      <c r="B20" s="58">
        <v>2698</v>
      </c>
      <c r="C20" s="63" t="s">
        <v>175</v>
      </c>
      <c r="D20" s="60" t="s">
        <v>176</v>
      </c>
      <c r="E20" s="66">
        <v>2274</v>
      </c>
      <c r="F20" s="58">
        <v>148544</v>
      </c>
      <c r="G20" s="62" t="s">
        <v>84</v>
      </c>
    </row>
    <row r="21" spans="1:7" ht="27.95" customHeight="1" x14ac:dyDescent="0.25">
      <c r="A21" s="65" t="s">
        <v>211</v>
      </c>
      <c r="B21" s="58">
        <v>581</v>
      </c>
      <c r="C21" s="63" t="s">
        <v>212</v>
      </c>
      <c r="D21" s="60" t="s">
        <v>213</v>
      </c>
      <c r="E21" s="66">
        <v>2083.33</v>
      </c>
      <c r="F21" s="58">
        <v>3274680</v>
      </c>
      <c r="G21" s="62" t="s">
        <v>84</v>
      </c>
    </row>
    <row r="22" spans="1:7" ht="27.95" customHeight="1" x14ac:dyDescent="0.25">
      <c r="A22" s="65" t="s">
        <v>204</v>
      </c>
      <c r="B22" s="58">
        <v>985</v>
      </c>
      <c r="C22" s="63" t="s">
        <v>205</v>
      </c>
      <c r="D22" s="60" t="s">
        <v>206</v>
      </c>
      <c r="E22" s="66">
        <v>7742.62</v>
      </c>
      <c r="F22" s="58">
        <v>3274611</v>
      </c>
      <c r="G22" s="62" t="s">
        <v>84</v>
      </c>
    </row>
    <row r="23" spans="1:7" ht="27.95" customHeight="1" x14ac:dyDescent="0.25">
      <c r="A23" s="65" t="s">
        <v>204</v>
      </c>
      <c r="B23" s="58" t="s">
        <v>71</v>
      </c>
      <c r="C23" s="63" t="s">
        <v>119</v>
      </c>
      <c r="D23" s="60" t="s">
        <v>63</v>
      </c>
      <c r="E23" s="66">
        <v>383.63</v>
      </c>
      <c r="F23" s="58" t="s">
        <v>215</v>
      </c>
      <c r="G23" s="62" t="s">
        <v>84</v>
      </c>
    </row>
    <row r="24" spans="1:7" ht="27.95" customHeight="1" x14ac:dyDescent="0.25">
      <c r="A24" s="65" t="s">
        <v>204</v>
      </c>
      <c r="B24" s="58" t="s">
        <v>71</v>
      </c>
      <c r="C24" s="63" t="s">
        <v>119</v>
      </c>
      <c r="D24" s="60" t="s">
        <v>63</v>
      </c>
      <c r="E24" s="66">
        <v>123.75</v>
      </c>
      <c r="F24" s="58" t="s">
        <v>215</v>
      </c>
      <c r="G24" s="62" t="s">
        <v>84</v>
      </c>
    </row>
    <row r="25" spans="1:7" ht="33.75" customHeight="1" x14ac:dyDescent="0.25">
      <c r="A25" s="67"/>
      <c r="B25" s="68"/>
      <c r="C25" s="69"/>
      <c r="D25" s="70"/>
      <c r="E25" s="71">
        <f>SUM(E2:E24)</f>
        <v>113127.33</v>
      </c>
      <c r="F25" s="99"/>
      <c r="G25" s="72"/>
    </row>
    <row r="26" spans="1:7" ht="39.950000000000003" customHeight="1" x14ac:dyDescent="0.25">
      <c r="A26" s="65" t="s">
        <v>80</v>
      </c>
      <c r="B26" s="58" t="s">
        <v>101</v>
      </c>
      <c r="C26" s="63" t="s">
        <v>182</v>
      </c>
      <c r="D26" s="64" t="s">
        <v>104</v>
      </c>
      <c r="E26" s="66">
        <v>1983.25</v>
      </c>
      <c r="F26" s="58">
        <v>2729</v>
      </c>
      <c r="G26" s="62" t="s">
        <v>121</v>
      </c>
    </row>
    <row r="27" spans="1:7" ht="39.950000000000003" customHeight="1" x14ac:dyDescent="0.25">
      <c r="A27" s="65" t="s">
        <v>80</v>
      </c>
      <c r="B27" s="58" t="s">
        <v>101</v>
      </c>
      <c r="C27" s="63" t="s">
        <v>143</v>
      </c>
      <c r="D27" s="64" t="s">
        <v>144</v>
      </c>
      <c r="E27" s="66">
        <v>1960</v>
      </c>
      <c r="F27" s="58">
        <v>2728</v>
      </c>
      <c r="G27" s="62" t="s">
        <v>121</v>
      </c>
    </row>
    <row r="28" spans="1:7" ht="39.950000000000003" customHeight="1" x14ac:dyDescent="0.25">
      <c r="A28" s="65" t="s">
        <v>126</v>
      </c>
      <c r="B28" s="58">
        <v>20930</v>
      </c>
      <c r="C28" s="63" t="s">
        <v>137</v>
      </c>
      <c r="D28" s="64" t="s">
        <v>108</v>
      </c>
      <c r="E28" s="66">
        <v>3917.21</v>
      </c>
      <c r="F28" s="58">
        <v>2744</v>
      </c>
      <c r="G28" s="62" t="s">
        <v>121</v>
      </c>
    </row>
    <row r="29" spans="1:7" ht="39.950000000000003" customHeight="1" x14ac:dyDescent="0.25">
      <c r="A29" s="65" t="s">
        <v>126</v>
      </c>
      <c r="B29" s="58">
        <v>20905</v>
      </c>
      <c r="C29" s="63" t="s">
        <v>137</v>
      </c>
      <c r="D29" s="64" t="s">
        <v>108</v>
      </c>
      <c r="E29" s="66">
        <v>3917.21</v>
      </c>
      <c r="F29" s="58">
        <v>2743</v>
      </c>
      <c r="G29" s="62" t="s">
        <v>121</v>
      </c>
    </row>
    <row r="30" spans="1:7" ht="39.950000000000003" customHeight="1" x14ac:dyDescent="0.25">
      <c r="A30" s="65" t="s">
        <v>149</v>
      </c>
      <c r="B30" s="58">
        <v>26304</v>
      </c>
      <c r="C30" s="63" t="s">
        <v>150</v>
      </c>
      <c r="D30" s="64" t="s">
        <v>151</v>
      </c>
      <c r="E30" s="66">
        <v>236.49</v>
      </c>
      <c r="F30" s="58">
        <v>2736</v>
      </c>
      <c r="G30" s="62" t="s">
        <v>121</v>
      </c>
    </row>
    <row r="31" spans="1:7" ht="39.950000000000003" customHeight="1" x14ac:dyDescent="0.25">
      <c r="A31" s="65" t="s">
        <v>149</v>
      </c>
      <c r="B31" s="58">
        <v>26300</v>
      </c>
      <c r="C31" s="63" t="s">
        <v>150</v>
      </c>
      <c r="D31" s="64" t="s">
        <v>151</v>
      </c>
      <c r="E31" s="66">
        <v>236.97</v>
      </c>
      <c r="F31" s="58">
        <v>2737</v>
      </c>
      <c r="G31" s="62" t="s">
        <v>121</v>
      </c>
    </row>
    <row r="32" spans="1:7" ht="39.950000000000003" customHeight="1" x14ac:dyDescent="0.25">
      <c r="A32" s="65" t="s">
        <v>149</v>
      </c>
      <c r="B32" s="58">
        <v>26303</v>
      </c>
      <c r="C32" s="63" t="s">
        <v>150</v>
      </c>
      <c r="D32" s="64" t="s">
        <v>151</v>
      </c>
      <c r="E32" s="66">
        <v>236.49</v>
      </c>
      <c r="F32" s="58">
        <v>2735</v>
      </c>
      <c r="G32" s="62" t="s">
        <v>121</v>
      </c>
    </row>
    <row r="33" spans="1:7" ht="39.950000000000003" customHeight="1" x14ac:dyDescent="0.25">
      <c r="A33" s="65" t="s">
        <v>157</v>
      </c>
      <c r="B33" s="58">
        <v>11</v>
      </c>
      <c r="C33" s="63" t="s">
        <v>152</v>
      </c>
      <c r="D33" s="64" t="s">
        <v>153</v>
      </c>
      <c r="E33" s="66">
        <v>2623</v>
      </c>
      <c r="F33" s="58">
        <v>2733</v>
      </c>
      <c r="G33" s="62" t="s">
        <v>121</v>
      </c>
    </row>
    <row r="34" spans="1:7" ht="39.950000000000003" customHeight="1" x14ac:dyDescent="0.25">
      <c r="A34" s="65"/>
      <c r="B34" s="58">
        <v>1616</v>
      </c>
      <c r="C34" s="63" t="s">
        <v>236</v>
      </c>
      <c r="D34" s="64" t="s">
        <v>237</v>
      </c>
      <c r="E34" s="66">
        <v>1182</v>
      </c>
      <c r="F34" s="58">
        <v>2751</v>
      </c>
      <c r="G34" s="62" t="s">
        <v>121</v>
      </c>
    </row>
    <row r="35" spans="1:7" ht="39.950000000000003" customHeight="1" x14ac:dyDescent="0.25">
      <c r="A35" s="65"/>
      <c r="B35" s="58">
        <v>474</v>
      </c>
      <c r="C35" s="63" t="s">
        <v>165</v>
      </c>
      <c r="D35" s="64" t="s">
        <v>164</v>
      </c>
      <c r="E35" s="66">
        <v>11200</v>
      </c>
      <c r="F35" s="58">
        <v>2727</v>
      </c>
      <c r="G35" s="62" t="s">
        <v>121</v>
      </c>
    </row>
    <row r="36" spans="1:7" ht="39.950000000000003" customHeight="1" x14ac:dyDescent="0.25">
      <c r="A36" s="57" t="s">
        <v>113</v>
      </c>
      <c r="B36" s="58">
        <v>125</v>
      </c>
      <c r="C36" s="59" t="s">
        <v>156</v>
      </c>
      <c r="D36" s="60" t="s">
        <v>155</v>
      </c>
      <c r="E36" s="66">
        <v>1220.05</v>
      </c>
      <c r="F36" s="58">
        <v>3274614</v>
      </c>
      <c r="G36" s="62" t="s">
        <v>121</v>
      </c>
    </row>
    <row r="37" spans="1:7" ht="39.950000000000003" customHeight="1" x14ac:dyDescent="0.25">
      <c r="A37" s="57" t="s">
        <v>113</v>
      </c>
      <c r="B37" s="58" t="s">
        <v>71</v>
      </c>
      <c r="C37" s="63" t="s">
        <v>119</v>
      </c>
      <c r="D37" s="60" t="s">
        <v>63</v>
      </c>
      <c r="E37" s="66">
        <v>60.45</v>
      </c>
      <c r="F37" s="58" t="s">
        <v>215</v>
      </c>
      <c r="G37" s="62" t="s">
        <v>121</v>
      </c>
    </row>
    <row r="38" spans="1:7" ht="39.950000000000003" customHeight="1" x14ac:dyDescent="0.25">
      <c r="A38" s="57" t="s">
        <v>113</v>
      </c>
      <c r="B38" s="58" t="s">
        <v>71</v>
      </c>
      <c r="C38" s="63" t="s">
        <v>119</v>
      </c>
      <c r="D38" s="60" t="s">
        <v>63</v>
      </c>
      <c r="E38" s="66">
        <v>19.5</v>
      </c>
      <c r="F38" s="58" t="s">
        <v>215</v>
      </c>
      <c r="G38" s="62" t="s">
        <v>121</v>
      </c>
    </row>
    <row r="39" spans="1:7" ht="39.950000000000003" customHeight="1" x14ac:dyDescent="0.25">
      <c r="A39" s="73"/>
      <c r="B39" s="74"/>
      <c r="C39" s="75"/>
      <c r="D39" s="76"/>
      <c r="E39" s="77">
        <f>SUM(E26:E38)</f>
        <v>28792.62</v>
      </c>
      <c r="F39" s="99"/>
      <c r="G39" s="78"/>
    </row>
    <row r="40" spans="1:7" ht="33" customHeight="1" x14ac:dyDescent="0.25">
      <c r="A40" s="65" t="s">
        <v>80</v>
      </c>
      <c r="B40" s="79" t="s">
        <v>73</v>
      </c>
      <c r="C40" s="63" t="s">
        <v>293</v>
      </c>
      <c r="D40" s="60"/>
      <c r="E40" s="66">
        <v>1076.98</v>
      </c>
      <c r="F40" s="58">
        <v>245</v>
      </c>
      <c r="G40" s="62" t="s">
        <v>85</v>
      </c>
    </row>
    <row r="41" spans="1:7" ht="27.95" customHeight="1" x14ac:dyDescent="0.25">
      <c r="A41" s="65" t="s">
        <v>80</v>
      </c>
      <c r="B41" s="79" t="s">
        <v>73</v>
      </c>
      <c r="C41" s="63" t="s">
        <v>293</v>
      </c>
      <c r="D41" s="60"/>
      <c r="E41" s="66">
        <v>1743.22</v>
      </c>
      <c r="F41" s="58">
        <v>245</v>
      </c>
      <c r="G41" s="62" t="s">
        <v>85</v>
      </c>
    </row>
    <row r="42" spans="1:7" ht="27.95" customHeight="1" x14ac:dyDescent="0.25">
      <c r="A42" s="65" t="s">
        <v>80</v>
      </c>
      <c r="B42" s="79" t="s">
        <v>73</v>
      </c>
      <c r="C42" s="63" t="s">
        <v>293</v>
      </c>
      <c r="D42" s="60"/>
      <c r="E42" s="66">
        <v>1668.69</v>
      </c>
      <c r="F42" s="58">
        <v>245</v>
      </c>
      <c r="G42" s="62" t="s">
        <v>85</v>
      </c>
    </row>
    <row r="43" spans="1:7" ht="27.95" customHeight="1" x14ac:dyDescent="0.25">
      <c r="A43" s="65" t="s">
        <v>80</v>
      </c>
      <c r="B43" s="79" t="s">
        <v>73</v>
      </c>
      <c r="C43" s="63" t="s">
        <v>293</v>
      </c>
      <c r="D43" s="60"/>
      <c r="E43" s="66">
        <v>1653.69</v>
      </c>
      <c r="F43" s="58">
        <v>245</v>
      </c>
      <c r="G43" s="62" t="s">
        <v>85</v>
      </c>
    </row>
    <row r="44" spans="1:7" ht="27.95" customHeight="1" x14ac:dyDescent="0.25">
      <c r="A44" s="65" t="s">
        <v>80</v>
      </c>
      <c r="B44" s="58" t="s">
        <v>75</v>
      </c>
      <c r="C44" s="59" t="s">
        <v>76</v>
      </c>
      <c r="D44" s="60"/>
      <c r="E44" s="66">
        <v>587.32000000000005</v>
      </c>
      <c r="F44" s="58">
        <v>391841</v>
      </c>
      <c r="G44" s="62" t="s">
        <v>85</v>
      </c>
    </row>
    <row r="45" spans="1:7" ht="27.95" customHeight="1" x14ac:dyDescent="0.25">
      <c r="A45" s="65" t="s">
        <v>80</v>
      </c>
      <c r="B45" s="58" t="s">
        <v>75</v>
      </c>
      <c r="C45" s="59" t="s">
        <v>76</v>
      </c>
      <c r="D45" s="60"/>
      <c r="E45" s="66">
        <f>121.54+443.06</f>
        <v>564.6</v>
      </c>
      <c r="F45" s="58">
        <v>391844</v>
      </c>
      <c r="G45" s="62" t="s">
        <v>85</v>
      </c>
    </row>
    <row r="46" spans="1:7" ht="27.95" customHeight="1" x14ac:dyDescent="0.25">
      <c r="A46" s="65" t="s">
        <v>80</v>
      </c>
      <c r="B46" s="58" t="s">
        <v>74</v>
      </c>
      <c r="C46" s="63" t="s">
        <v>119</v>
      </c>
      <c r="D46" s="60"/>
      <c r="E46" s="66">
        <v>563.45000000000005</v>
      </c>
      <c r="F46" s="58">
        <v>391750</v>
      </c>
      <c r="G46" s="62" t="s">
        <v>85</v>
      </c>
    </row>
    <row r="47" spans="1:7" ht="30" customHeight="1" x14ac:dyDescent="0.25">
      <c r="A47" s="65" t="s">
        <v>80</v>
      </c>
      <c r="B47" s="108">
        <v>657838</v>
      </c>
      <c r="C47" s="63" t="s">
        <v>135</v>
      </c>
      <c r="D47" s="60" t="s">
        <v>136</v>
      </c>
      <c r="E47" s="66">
        <v>1920</v>
      </c>
      <c r="F47" s="58">
        <v>2756</v>
      </c>
      <c r="G47" s="62" t="s">
        <v>85</v>
      </c>
    </row>
    <row r="48" spans="1:7" ht="27.95" customHeight="1" x14ac:dyDescent="0.25">
      <c r="A48" s="65" t="s">
        <v>80</v>
      </c>
      <c r="B48" s="108">
        <v>657832</v>
      </c>
      <c r="C48" s="63" t="s">
        <v>135</v>
      </c>
      <c r="D48" s="60" t="s">
        <v>136</v>
      </c>
      <c r="E48" s="66">
        <v>1112.68</v>
      </c>
      <c r="F48" s="58">
        <v>2757</v>
      </c>
      <c r="G48" s="62" t="s">
        <v>85</v>
      </c>
    </row>
    <row r="49" spans="1:7" ht="27.95" customHeight="1" x14ac:dyDescent="0.25">
      <c r="A49" s="65" t="s">
        <v>80</v>
      </c>
      <c r="B49" s="80" t="s">
        <v>134</v>
      </c>
      <c r="C49" s="63" t="s">
        <v>147</v>
      </c>
      <c r="D49" s="60" t="s">
        <v>148</v>
      </c>
      <c r="E49" s="66">
        <v>55.92</v>
      </c>
      <c r="F49" s="58">
        <v>2730</v>
      </c>
      <c r="G49" s="62" t="s">
        <v>85</v>
      </c>
    </row>
    <row r="50" spans="1:7" ht="27.95" customHeight="1" x14ac:dyDescent="0.25">
      <c r="A50" s="65" t="s">
        <v>82</v>
      </c>
      <c r="B50" s="80" t="s">
        <v>73</v>
      </c>
      <c r="C50" s="63" t="s">
        <v>293</v>
      </c>
      <c r="D50" s="60"/>
      <c r="E50" s="66">
        <v>2210.4699999999998</v>
      </c>
      <c r="F50" s="58">
        <v>245</v>
      </c>
      <c r="G50" s="62" t="s">
        <v>85</v>
      </c>
    </row>
    <row r="51" spans="1:7" ht="27.95" customHeight="1" x14ac:dyDescent="0.25">
      <c r="A51" s="65" t="s">
        <v>82</v>
      </c>
      <c r="B51" s="80" t="s">
        <v>73</v>
      </c>
      <c r="C51" s="63" t="s">
        <v>293</v>
      </c>
      <c r="D51" s="60"/>
      <c r="E51" s="66">
        <v>2157.09</v>
      </c>
      <c r="F51" s="58">
        <v>245</v>
      </c>
      <c r="G51" s="62" t="s">
        <v>85</v>
      </c>
    </row>
    <row r="52" spans="1:7" ht="27.95" customHeight="1" x14ac:dyDescent="0.25">
      <c r="A52" s="65" t="s">
        <v>82</v>
      </c>
      <c r="B52" s="79" t="s">
        <v>73</v>
      </c>
      <c r="C52" s="63" t="s">
        <v>293</v>
      </c>
      <c r="D52" s="60"/>
      <c r="E52" s="66">
        <f>5360.49-3796.2</f>
        <v>1564.29</v>
      </c>
      <c r="F52" s="58">
        <v>245</v>
      </c>
      <c r="G52" s="62" t="s">
        <v>85</v>
      </c>
    </row>
    <row r="53" spans="1:7" ht="27.95" customHeight="1" x14ac:dyDescent="0.25">
      <c r="A53" s="65" t="s">
        <v>82</v>
      </c>
      <c r="B53" s="79" t="s">
        <v>73</v>
      </c>
      <c r="C53" s="63" t="s">
        <v>293</v>
      </c>
      <c r="D53" s="60"/>
      <c r="E53" s="66">
        <v>2065.86</v>
      </c>
      <c r="F53" s="58">
        <v>245</v>
      </c>
      <c r="G53" s="62" t="s">
        <v>85</v>
      </c>
    </row>
    <row r="54" spans="1:7" ht="27.95" customHeight="1" x14ac:dyDescent="0.25">
      <c r="A54" s="65" t="s">
        <v>82</v>
      </c>
      <c r="B54" s="79" t="s">
        <v>73</v>
      </c>
      <c r="C54" s="63" t="s">
        <v>293</v>
      </c>
      <c r="D54" s="60"/>
      <c r="E54" s="66">
        <f>3347.67-1982.55</f>
        <v>1365.1200000000001</v>
      </c>
      <c r="F54" s="58">
        <v>245</v>
      </c>
      <c r="G54" s="62" t="s">
        <v>85</v>
      </c>
    </row>
    <row r="55" spans="1:7" ht="27.95" customHeight="1" x14ac:dyDescent="0.25">
      <c r="A55" s="65" t="s">
        <v>82</v>
      </c>
      <c r="B55" s="79" t="s">
        <v>73</v>
      </c>
      <c r="C55" s="63" t="s">
        <v>293</v>
      </c>
      <c r="D55" s="60"/>
      <c r="E55" s="66">
        <v>5179.8599999999997</v>
      </c>
      <c r="F55" s="58">
        <v>245</v>
      </c>
      <c r="G55" s="62" t="s">
        <v>85</v>
      </c>
    </row>
    <row r="56" spans="1:7" ht="27.95" customHeight="1" x14ac:dyDescent="0.25">
      <c r="A56" s="65" t="s">
        <v>82</v>
      </c>
      <c r="B56" s="79" t="s">
        <v>73</v>
      </c>
      <c r="C56" s="63" t="s">
        <v>293</v>
      </c>
      <c r="D56" s="60"/>
      <c r="E56" s="66">
        <f>3980.65-1982.55</f>
        <v>1998.1000000000001</v>
      </c>
      <c r="F56" s="58">
        <v>245</v>
      </c>
      <c r="G56" s="62" t="s">
        <v>85</v>
      </c>
    </row>
    <row r="57" spans="1:7" ht="27.95" customHeight="1" x14ac:dyDescent="0.25">
      <c r="A57" s="65" t="s">
        <v>82</v>
      </c>
      <c r="B57" s="79" t="s">
        <v>73</v>
      </c>
      <c r="C57" s="63" t="s">
        <v>293</v>
      </c>
      <c r="D57" s="60"/>
      <c r="E57" s="66">
        <v>1037.6099999999999</v>
      </c>
      <c r="F57" s="58">
        <v>245</v>
      </c>
      <c r="G57" s="62" t="s">
        <v>85</v>
      </c>
    </row>
    <row r="58" spans="1:7" ht="27.95" customHeight="1" x14ac:dyDescent="0.25">
      <c r="A58" s="65" t="s">
        <v>82</v>
      </c>
      <c r="B58" s="79" t="s">
        <v>73</v>
      </c>
      <c r="C58" s="63" t="s">
        <v>293</v>
      </c>
      <c r="D58" s="60"/>
      <c r="E58" s="66">
        <f>3573.88-1982.55</f>
        <v>1591.3300000000002</v>
      </c>
      <c r="F58" s="58">
        <v>245</v>
      </c>
      <c r="G58" s="62" t="s">
        <v>85</v>
      </c>
    </row>
    <row r="59" spans="1:7" ht="27.95" customHeight="1" x14ac:dyDescent="0.25">
      <c r="A59" s="65" t="s">
        <v>82</v>
      </c>
      <c r="B59" s="79" t="s">
        <v>73</v>
      </c>
      <c r="C59" s="63" t="s">
        <v>293</v>
      </c>
      <c r="D59" s="60"/>
      <c r="E59" s="66">
        <f>3980.65-1982.55</f>
        <v>1998.1000000000001</v>
      </c>
      <c r="F59" s="58">
        <v>245</v>
      </c>
      <c r="G59" s="62" t="s">
        <v>85</v>
      </c>
    </row>
    <row r="60" spans="1:7" ht="27.95" customHeight="1" x14ac:dyDescent="0.25">
      <c r="A60" s="65" t="s">
        <v>82</v>
      </c>
      <c r="B60" s="79" t="s">
        <v>73</v>
      </c>
      <c r="C60" s="63" t="s">
        <v>293</v>
      </c>
      <c r="D60" s="60"/>
      <c r="E60" s="66">
        <v>5045.82</v>
      </c>
      <c r="F60" s="58">
        <v>245</v>
      </c>
      <c r="G60" s="62" t="s">
        <v>85</v>
      </c>
    </row>
    <row r="61" spans="1:7" ht="27.95" customHeight="1" x14ac:dyDescent="0.25">
      <c r="A61" s="65" t="s">
        <v>82</v>
      </c>
      <c r="B61" s="58" t="s">
        <v>71</v>
      </c>
      <c r="C61" s="63" t="s">
        <v>119</v>
      </c>
      <c r="D61" s="60" t="s">
        <v>63</v>
      </c>
      <c r="E61" s="66">
        <v>4586.68</v>
      </c>
      <c r="F61" s="58">
        <v>391750</v>
      </c>
      <c r="G61" s="62" t="s">
        <v>85</v>
      </c>
    </row>
    <row r="62" spans="1:7" ht="27.95" customHeight="1" x14ac:dyDescent="0.25">
      <c r="A62" s="65" t="s">
        <v>82</v>
      </c>
      <c r="B62" s="58" t="s">
        <v>75</v>
      </c>
      <c r="C62" s="59" t="s">
        <v>76</v>
      </c>
      <c r="D62" s="60"/>
      <c r="E62" s="66">
        <v>3705.48</v>
      </c>
      <c r="F62" s="58">
        <v>391841</v>
      </c>
      <c r="G62" s="62" t="s">
        <v>85</v>
      </c>
    </row>
    <row r="63" spans="1:7" ht="27.95" customHeight="1" x14ac:dyDescent="0.25">
      <c r="A63" s="65" t="s">
        <v>82</v>
      </c>
      <c r="B63" s="58" t="s">
        <v>75</v>
      </c>
      <c r="C63" s="59" t="s">
        <v>76</v>
      </c>
      <c r="D63" s="60"/>
      <c r="E63" s="66">
        <f>200+457.26+266.43</f>
        <v>923.69</v>
      </c>
      <c r="F63" s="58">
        <v>391844</v>
      </c>
      <c r="G63" s="62" t="s">
        <v>85</v>
      </c>
    </row>
    <row r="64" spans="1:7" ht="27.95" customHeight="1" x14ac:dyDescent="0.25">
      <c r="A64" s="65" t="s">
        <v>82</v>
      </c>
      <c r="B64" s="58" t="s">
        <v>71</v>
      </c>
      <c r="C64" s="63" t="s">
        <v>119</v>
      </c>
      <c r="D64" s="60"/>
      <c r="E64" s="66">
        <v>1162.1600000000001</v>
      </c>
      <c r="F64" s="58">
        <v>391755</v>
      </c>
      <c r="G64" s="62" t="s">
        <v>85</v>
      </c>
    </row>
    <row r="65" spans="1:7" ht="32.25" customHeight="1" x14ac:dyDescent="0.25">
      <c r="A65" s="65" t="s">
        <v>82</v>
      </c>
      <c r="B65" s="108">
        <v>657838</v>
      </c>
      <c r="C65" s="63" t="s">
        <v>135</v>
      </c>
      <c r="D65" s="60" t="s">
        <v>136</v>
      </c>
      <c r="E65" s="66">
        <v>5640</v>
      </c>
      <c r="F65" s="58">
        <v>2756</v>
      </c>
      <c r="G65" s="62" t="s">
        <v>85</v>
      </c>
    </row>
    <row r="66" spans="1:7" ht="33.75" customHeight="1" x14ac:dyDescent="0.25">
      <c r="A66" s="65" t="s">
        <v>82</v>
      </c>
      <c r="B66" s="108">
        <v>657832</v>
      </c>
      <c r="C66" s="63" t="s">
        <v>135</v>
      </c>
      <c r="D66" s="60" t="s">
        <v>136</v>
      </c>
      <c r="E66" s="66">
        <v>2781.7</v>
      </c>
      <c r="F66" s="58">
        <v>2757</v>
      </c>
      <c r="G66" s="62" t="s">
        <v>85</v>
      </c>
    </row>
    <row r="67" spans="1:7" ht="33.75" customHeight="1" x14ac:dyDescent="0.25">
      <c r="A67" s="65" t="s">
        <v>82</v>
      </c>
      <c r="B67" s="80" t="s">
        <v>134</v>
      </c>
      <c r="C67" s="63" t="s">
        <v>147</v>
      </c>
      <c r="D67" s="60" t="s">
        <v>148</v>
      </c>
      <c r="E67" s="66">
        <v>347.18</v>
      </c>
      <c r="F67" s="58">
        <v>2730</v>
      </c>
      <c r="G67" s="62" t="s">
        <v>85</v>
      </c>
    </row>
    <row r="68" spans="1:7" ht="33.75" customHeight="1" x14ac:dyDescent="0.25">
      <c r="A68" s="65" t="s">
        <v>82</v>
      </c>
      <c r="B68" s="80" t="s">
        <v>134</v>
      </c>
      <c r="C68" s="63" t="s">
        <v>232</v>
      </c>
      <c r="D68" s="60" t="s">
        <v>233</v>
      </c>
      <c r="E68" s="66">
        <v>350.88</v>
      </c>
      <c r="F68" s="58">
        <v>2758</v>
      </c>
      <c r="G68" s="62" t="s">
        <v>85</v>
      </c>
    </row>
    <row r="69" spans="1:7" ht="33.75" customHeight="1" x14ac:dyDescent="0.25">
      <c r="A69" s="65" t="s">
        <v>82</v>
      </c>
      <c r="B69" s="80">
        <v>256509</v>
      </c>
      <c r="C69" s="63" t="s">
        <v>234</v>
      </c>
      <c r="D69" s="60" t="s">
        <v>235</v>
      </c>
      <c r="E69" s="66">
        <v>220</v>
      </c>
      <c r="F69" s="58">
        <v>231259</v>
      </c>
      <c r="G69" s="62" t="s">
        <v>85</v>
      </c>
    </row>
    <row r="70" spans="1:7" ht="27.95" customHeight="1" x14ac:dyDescent="0.25">
      <c r="A70" s="65" t="s">
        <v>122</v>
      </c>
      <c r="B70" s="80" t="s">
        <v>73</v>
      </c>
      <c r="C70" s="63" t="s">
        <v>293</v>
      </c>
      <c r="D70" s="64"/>
      <c r="E70" s="66">
        <v>1972.42</v>
      </c>
      <c r="F70" s="58">
        <v>245</v>
      </c>
      <c r="G70" s="62" t="s">
        <v>85</v>
      </c>
    </row>
    <row r="71" spans="1:7" ht="27.95" customHeight="1" x14ac:dyDescent="0.25">
      <c r="A71" s="65" t="s">
        <v>122</v>
      </c>
      <c r="B71" s="80" t="s">
        <v>73</v>
      </c>
      <c r="C71" s="63" t="s">
        <v>293</v>
      </c>
      <c r="D71" s="60"/>
      <c r="E71" s="61">
        <v>2113.58</v>
      </c>
      <c r="F71" s="58">
        <v>245</v>
      </c>
      <c r="G71" s="62" t="s">
        <v>85</v>
      </c>
    </row>
    <row r="72" spans="1:7" ht="30" customHeight="1" x14ac:dyDescent="0.25">
      <c r="A72" s="65" t="s">
        <v>122</v>
      </c>
      <c r="B72" s="108">
        <v>657838</v>
      </c>
      <c r="C72" s="63" t="s">
        <v>135</v>
      </c>
      <c r="D72" s="60" t="s">
        <v>136</v>
      </c>
      <c r="E72" s="61">
        <v>1200</v>
      </c>
      <c r="F72" s="58">
        <v>2756</v>
      </c>
      <c r="G72" s="62" t="s">
        <v>85</v>
      </c>
    </row>
    <row r="73" spans="1:7" ht="33.75" customHeight="1" x14ac:dyDescent="0.25">
      <c r="A73" s="65" t="s">
        <v>122</v>
      </c>
      <c r="B73" s="108">
        <v>657832</v>
      </c>
      <c r="C73" s="63" t="s">
        <v>135</v>
      </c>
      <c r="D73" s="60" t="s">
        <v>136</v>
      </c>
      <c r="E73" s="61">
        <v>556.34</v>
      </c>
      <c r="F73" s="58">
        <v>2757</v>
      </c>
      <c r="G73" s="62" t="s">
        <v>85</v>
      </c>
    </row>
    <row r="74" spans="1:7" ht="27.95" customHeight="1" x14ac:dyDescent="0.25">
      <c r="A74" s="65" t="s">
        <v>122</v>
      </c>
      <c r="B74" s="80" t="s">
        <v>134</v>
      </c>
      <c r="C74" s="63" t="s">
        <v>147</v>
      </c>
      <c r="D74" s="60" t="s">
        <v>148</v>
      </c>
      <c r="E74" s="61">
        <v>34.35</v>
      </c>
      <c r="F74" s="58">
        <v>2730</v>
      </c>
      <c r="G74" s="62" t="s">
        <v>85</v>
      </c>
    </row>
    <row r="75" spans="1:7" ht="27.95" customHeight="1" x14ac:dyDescent="0.25">
      <c r="A75" s="65" t="s">
        <v>122</v>
      </c>
      <c r="B75" s="58" t="s">
        <v>71</v>
      </c>
      <c r="C75" s="63" t="s">
        <v>119</v>
      </c>
      <c r="D75" s="60"/>
      <c r="E75" s="66">
        <v>364.11</v>
      </c>
      <c r="F75" s="58">
        <v>391750</v>
      </c>
      <c r="G75" s="62" t="s">
        <v>85</v>
      </c>
    </row>
    <row r="76" spans="1:7" ht="27.95" customHeight="1" x14ac:dyDescent="0.25">
      <c r="A76" s="65" t="s">
        <v>122</v>
      </c>
      <c r="B76" s="58" t="s">
        <v>75</v>
      </c>
      <c r="C76" s="59" t="s">
        <v>76</v>
      </c>
      <c r="D76" s="60"/>
      <c r="E76" s="66">
        <v>366.89</v>
      </c>
      <c r="F76" s="58">
        <v>391841</v>
      </c>
      <c r="G76" s="62" t="s">
        <v>85</v>
      </c>
    </row>
    <row r="77" spans="1:7" ht="27.95" customHeight="1" x14ac:dyDescent="0.25">
      <c r="A77" s="65" t="s">
        <v>122</v>
      </c>
      <c r="B77" s="58" t="s">
        <v>75</v>
      </c>
      <c r="C77" s="59" t="s">
        <v>76</v>
      </c>
      <c r="D77" s="60"/>
      <c r="E77" s="66">
        <v>101.74</v>
      </c>
      <c r="F77" s="58">
        <v>391844</v>
      </c>
      <c r="G77" s="62" t="s">
        <v>85</v>
      </c>
    </row>
    <row r="78" spans="1:7" ht="27.95" customHeight="1" x14ac:dyDescent="0.25">
      <c r="A78" s="57" t="s">
        <v>154</v>
      </c>
      <c r="B78" s="58">
        <v>5364</v>
      </c>
      <c r="C78" s="59" t="s">
        <v>188</v>
      </c>
      <c r="D78" s="60" t="s">
        <v>120</v>
      </c>
      <c r="E78" s="61">
        <v>508.3</v>
      </c>
      <c r="F78" s="58">
        <v>3760492</v>
      </c>
      <c r="G78" s="81" t="s">
        <v>31</v>
      </c>
    </row>
    <row r="79" spans="1:7" ht="27.95" customHeight="1" x14ac:dyDescent="0.25">
      <c r="A79" s="57" t="s">
        <v>125</v>
      </c>
      <c r="B79" s="58">
        <v>141153</v>
      </c>
      <c r="C79" s="59" t="s">
        <v>168</v>
      </c>
      <c r="D79" s="60" t="s">
        <v>169</v>
      </c>
      <c r="E79" s="82">
        <v>25</v>
      </c>
      <c r="F79" s="58">
        <v>391067</v>
      </c>
      <c r="G79" s="81" t="s">
        <v>170</v>
      </c>
    </row>
    <row r="80" spans="1:7" ht="27.95" customHeight="1" x14ac:dyDescent="0.25">
      <c r="A80" s="65"/>
      <c r="B80" s="58"/>
      <c r="C80" s="59"/>
      <c r="D80" s="60"/>
      <c r="E80" s="83">
        <f>SUM(E40:E79)</f>
        <v>64120.7</v>
      </c>
      <c r="F80" s="58"/>
      <c r="G80" s="62"/>
    </row>
    <row r="81" spans="1:7" ht="22.5" customHeight="1" x14ac:dyDescent="0.25">
      <c r="A81" s="67"/>
      <c r="B81" s="68"/>
      <c r="C81" s="69" t="s">
        <v>97</v>
      </c>
      <c r="D81" s="70"/>
      <c r="E81" s="84">
        <f>E80</f>
        <v>64120.7</v>
      </c>
      <c r="F81" s="99"/>
      <c r="G81" s="72"/>
    </row>
    <row r="82" spans="1:7" ht="30.75" customHeight="1" x14ac:dyDescent="0.25">
      <c r="A82" s="57" t="s">
        <v>127</v>
      </c>
      <c r="B82" s="58">
        <v>398896</v>
      </c>
      <c r="C82" s="63" t="s">
        <v>240</v>
      </c>
      <c r="D82" s="60" t="s">
        <v>241</v>
      </c>
      <c r="E82" s="61">
        <v>60</v>
      </c>
      <c r="F82" s="58">
        <v>391711</v>
      </c>
      <c r="G82" s="85" t="s">
        <v>242</v>
      </c>
    </row>
    <row r="83" spans="1:7" ht="27.95" customHeight="1" x14ac:dyDescent="0.25">
      <c r="A83" s="57" t="s">
        <v>127</v>
      </c>
      <c r="B83" s="58">
        <v>5138</v>
      </c>
      <c r="C83" s="63" t="s">
        <v>243</v>
      </c>
      <c r="D83" s="60" t="s">
        <v>244</v>
      </c>
      <c r="E83" s="61">
        <v>7.13</v>
      </c>
      <c r="F83" s="58">
        <v>39127</v>
      </c>
      <c r="G83" s="85" t="s">
        <v>228</v>
      </c>
    </row>
    <row r="84" spans="1:7" ht="31.5" customHeight="1" x14ac:dyDescent="0.25">
      <c r="A84" s="57" t="s">
        <v>127</v>
      </c>
      <c r="B84" s="58">
        <v>5136</v>
      </c>
      <c r="C84" s="63" t="s">
        <v>243</v>
      </c>
      <c r="D84" s="60" t="s">
        <v>244</v>
      </c>
      <c r="E84" s="61">
        <v>191.93</v>
      </c>
      <c r="F84" s="58">
        <v>39122</v>
      </c>
      <c r="G84" s="85" t="s">
        <v>228</v>
      </c>
    </row>
    <row r="85" spans="1:7" ht="32.25" customHeight="1" x14ac:dyDescent="0.25">
      <c r="A85" s="57" t="s">
        <v>127</v>
      </c>
      <c r="B85" s="58">
        <v>16587</v>
      </c>
      <c r="C85" s="63" t="s">
        <v>245</v>
      </c>
      <c r="D85" s="60" t="s">
        <v>246</v>
      </c>
      <c r="E85" s="86">
        <v>62</v>
      </c>
      <c r="F85" s="58">
        <v>39125</v>
      </c>
      <c r="G85" s="85" t="s">
        <v>228</v>
      </c>
    </row>
    <row r="86" spans="1:7" ht="32.25" customHeight="1" x14ac:dyDescent="0.25">
      <c r="A86" s="57" t="s">
        <v>247</v>
      </c>
      <c r="B86" s="58">
        <v>1909</v>
      </c>
      <c r="C86" s="63" t="s">
        <v>248</v>
      </c>
      <c r="D86" s="60" t="s">
        <v>249</v>
      </c>
      <c r="E86" s="86">
        <v>3140.76</v>
      </c>
      <c r="F86" s="58">
        <v>39125</v>
      </c>
      <c r="G86" s="85" t="s">
        <v>36</v>
      </c>
    </row>
    <row r="87" spans="1:7" ht="32.25" customHeight="1" x14ac:dyDescent="0.25">
      <c r="A87" s="57" t="s">
        <v>201</v>
      </c>
      <c r="B87" s="58">
        <v>15288</v>
      </c>
      <c r="C87" s="63" t="s">
        <v>250</v>
      </c>
      <c r="D87" s="60" t="s">
        <v>251</v>
      </c>
      <c r="E87" s="86">
        <v>172</v>
      </c>
      <c r="F87" s="58">
        <v>39125</v>
      </c>
      <c r="G87" s="85" t="s">
        <v>228</v>
      </c>
    </row>
    <row r="88" spans="1:7" ht="32.25" customHeight="1" x14ac:dyDescent="0.25">
      <c r="A88" s="57" t="s">
        <v>127</v>
      </c>
      <c r="B88" s="58">
        <v>274484</v>
      </c>
      <c r="C88" s="63" t="s">
        <v>252</v>
      </c>
      <c r="D88" s="60" t="s">
        <v>253</v>
      </c>
      <c r="E88" s="86">
        <v>1230.43</v>
      </c>
      <c r="F88" s="58">
        <v>2725</v>
      </c>
      <c r="G88" s="85" t="s">
        <v>218</v>
      </c>
    </row>
    <row r="89" spans="1:7" ht="32.25" customHeight="1" x14ac:dyDescent="0.25">
      <c r="A89" s="57" t="s">
        <v>127</v>
      </c>
      <c r="B89" s="58">
        <v>274882</v>
      </c>
      <c r="C89" s="63" t="s">
        <v>252</v>
      </c>
      <c r="D89" s="60" t="s">
        <v>253</v>
      </c>
      <c r="E89" s="86">
        <v>809.4</v>
      </c>
      <c r="F89" s="58">
        <v>2726</v>
      </c>
      <c r="G89" s="85" t="s">
        <v>218</v>
      </c>
    </row>
    <row r="90" spans="1:7" ht="32.25" customHeight="1" x14ac:dyDescent="0.25">
      <c r="A90" s="57" t="s">
        <v>127</v>
      </c>
      <c r="B90" s="58">
        <v>275209</v>
      </c>
      <c r="C90" s="63" t="s">
        <v>252</v>
      </c>
      <c r="D90" s="60" t="s">
        <v>253</v>
      </c>
      <c r="E90" s="86">
        <v>919.58</v>
      </c>
      <c r="F90" s="58">
        <v>2731</v>
      </c>
      <c r="G90" s="85" t="s">
        <v>218</v>
      </c>
    </row>
    <row r="91" spans="1:7" ht="32.25" customHeight="1" x14ac:dyDescent="0.25">
      <c r="A91" s="57" t="s">
        <v>256</v>
      </c>
      <c r="B91" s="58">
        <v>48264</v>
      </c>
      <c r="C91" s="63" t="s">
        <v>254</v>
      </c>
      <c r="D91" s="60" t="s">
        <v>255</v>
      </c>
      <c r="E91" s="86">
        <v>688.94</v>
      </c>
      <c r="F91" s="58">
        <v>2738</v>
      </c>
      <c r="G91" s="85" t="s">
        <v>218</v>
      </c>
    </row>
    <row r="92" spans="1:7" ht="32.25" customHeight="1" x14ac:dyDescent="0.25">
      <c r="A92" s="57" t="s">
        <v>127</v>
      </c>
      <c r="B92" s="58">
        <v>291142</v>
      </c>
      <c r="C92" s="63" t="s">
        <v>257</v>
      </c>
      <c r="D92" s="60" t="s">
        <v>258</v>
      </c>
      <c r="E92" s="86">
        <v>78</v>
      </c>
      <c r="F92" s="58">
        <v>2732</v>
      </c>
      <c r="G92" s="85" t="s">
        <v>228</v>
      </c>
    </row>
    <row r="93" spans="1:7" ht="32.25" customHeight="1" x14ac:dyDescent="0.25">
      <c r="A93" s="57" t="s">
        <v>127</v>
      </c>
      <c r="B93" s="58">
        <v>975970</v>
      </c>
      <c r="C93" s="63" t="s">
        <v>259</v>
      </c>
      <c r="D93" s="60" t="s">
        <v>260</v>
      </c>
      <c r="E93" s="86">
        <v>704.23</v>
      </c>
      <c r="F93" s="58">
        <v>2740</v>
      </c>
      <c r="G93" s="85" t="s">
        <v>218</v>
      </c>
    </row>
    <row r="94" spans="1:7" ht="32.25" customHeight="1" x14ac:dyDescent="0.25">
      <c r="A94" s="57" t="s">
        <v>127</v>
      </c>
      <c r="B94" s="58">
        <v>519742</v>
      </c>
      <c r="C94" s="63" t="s">
        <v>261</v>
      </c>
      <c r="D94" s="60" t="s">
        <v>262</v>
      </c>
      <c r="E94" s="86">
        <v>641.4</v>
      </c>
      <c r="F94" s="58">
        <v>2739</v>
      </c>
      <c r="G94" s="85" t="s">
        <v>228</v>
      </c>
    </row>
    <row r="95" spans="1:7" ht="32.25" customHeight="1" x14ac:dyDescent="0.25">
      <c r="A95" s="57" t="s">
        <v>127</v>
      </c>
      <c r="B95" s="58">
        <v>522253</v>
      </c>
      <c r="C95" s="63" t="s">
        <v>261</v>
      </c>
      <c r="D95" s="60" t="s">
        <v>262</v>
      </c>
      <c r="E95" s="86">
        <v>427.6</v>
      </c>
      <c r="F95" s="58">
        <v>2747</v>
      </c>
      <c r="G95" s="85" t="s">
        <v>228</v>
      </c>
    </row>
    <row r="96" spans="1:7" ht="32.25" customHeight="1" x14ac:dyDescent="0.25">
      <c r="A96" s="57" t="s">
        <v>263</v>
      </c>
      <c r="B96" s="58">
        <v>71288</v>
      </c>
      <c r="C96" s="63" t="s">
        <v>264</v>
      </c>
      <c r="D96" s="60" t="s">
        <v>265</v>
      </c>
      <c r="E96" s="86">
        <v>3960</v>
      </c>
      <c r="F96" s="58">
        <v>2749</v>
      </c>
      <c r="G96" s="85" t="s">
        <v>218</v>
      </c>
    </row>
    <row r="97" spans="1:7" ht="32.25" customHeight="1" x14ac:dyDescent="0.25">
      <c r="A97" s="57" t="s">
        <v>266</v>
      </c>
      <c r="B97" s="58">
        <v>191760</v>
      </c>
      <c r="C97" s="63" t="s">
        <v>267</v>
      </c>
      <c r="D97" s="60" t="s">
        <v>268</v>
      </c>
      <c r="E97" s="86">
        <v>177.5</v>
      </c>
      <c r="F97" s="58">
        <v>391959</v>
      </c>
      <c r="G97" s="85" t="s">
        <v>228</v>
      </c>
    </row>
    <row r="98" spans="1:7" ht="32.25" customHeight="1" x14ac:dyDescent="0.25">
      <c r="A98" s="57" t="s">
        <v>127</v>
      </c>
      <c r="B98" s="58">
        <v>396687</v>
      </c>
      <c r="C98" s="63" t="s">
        <v>240</v>
      </c>
      <c r="D98" s="60" t="s">
        <v>241</v>
      </c>
      <c r="E98" s="86">
        <v>427</v>
      </c>
      <c r="F98" s="58">
        <v>2724</v>
      </c>
      <c r="G98" s="85" t="s">
        <v>238</v>
      </c>
    </row>
    <row r="99" spans="1:7" ht="32.25" customHeight="1" x14ac:dyDescent="0.25">
      <c r="A99" s="57" t="s">
        <v>127</v>
      </c>
      <c r="B99" s="58">
        <v>9078652</v>
      </c>
      <c r="C99" s="63" t="s">
        <v>269</v>
      </c>
      <c r="D99" s="60" t="s">
        <v>270</v>
      </c>
      <c r="E99" s="86">
        <v>181.75</v>
      </c>
      <c r="F99" s="58">
        <v>391323</v>
      </c>
      <c r="G99" s="85" t="s">
        <v>242</v>
      </c>
    </row>
    <row r="100" spans="1:7" ht="32.25" customHeight="1" x14ac:dyDescent="0.25">
      <c r="A100" s="57" t="s">
        <v>127</v>
      </c>
      <c r="B100" s="58">
        <v>66514</v>
      </c>
      <c r="C100" s="63" t="s">
        <v>271</v>
      </c>
      <c r="D100" s="60" t="s">
        <v>272</v>
      </c>
      <c r="E100" s="86">
        <v>689.7</v>
      </c>
      <c r="F100" s="58">
        <v>2753</v>
      </c>
      <c r="G100" s="85" t="s">
        <v>238</v>
      </c>
    </row>
    <row r="101" spans="1:7" ht="32.25" customHeight="1" x14ac:dyDescent="0.25">
      <c r="A101" s="57" t="s">
        <v>127</v>
      </c>
      <c r="B101" s="58">
        <v>82864</v>
      </c>
      <c r="C101" s="63" t="s">
        <v>273</v>
      </c>
      <c r="D101" s="60" t="s">
        <v>274</v>
      </c>
      <c r="E101" s="86">
        <v>282.12</v>
      </c>
      <c r="F101" s="58">
        <v>2754</v>
      </c>
      <c r="G101" s="85" t="s">
        <v>238</v>
      </c>
    </row>
    <row r="102" spans="1:7" ht="32.25" customHeight="1" x14ac:dyDescent="0.25">
      <c r="A102" s="57" t="s">
        <v>127</v>
      </c>
      <c r="B102" s="58">
        <v>282681</v>
      </c>
      <c r="C102" s="63" t="s">
        <v>275</v>
      </c>
      <c r="D102" s="60" t="s">
        <v>276</v>
      </c>
      <c r="E102" s="86">
        <v>578.13</v>
      </c>
      <c r="F102" s="58">
        <v>2746</v>
      </c>
      <c r="G102" s="85" t="s">
        <v>238</v>
      </c>
    </row>
    <row r="103" spans="1:7" ht="32.25" customHeight="1" x14ac:dyDescent="0.25">
      <c r="A103" s="57" t="s">
        <v>127</v>
      </c>
      <c r="B103" s="58">
        <v>523003</v>
      </c>
      <c r="C103" s="63" t="s">
        <v>277</v>
      </c>
      <c r="D103" s="60" t="s">
        <v>278</v>
      </c>
      <c r="E103" s="86">
        <v>378.93</v>
      </c>
      <c r="F103" s="58">
        <v>2755</v>
      </c>
      <c r="G103" s="85" t="s">
        <v>238</v>
      </c>
    </row>
    <row r="104" spans="1:7" ht="32.25" customHeight="1" x14ac:dyDescent="0.25">
      <c r="A104" s="57" t="s">
        <v>127</v>
      </c>
      <c r="B104" s="58">
        <v>366</v>
      </c>
      <c r="C104" s="63" t="s">
        <v>279</v>
      </c>
      <c r="D104" s="60" t="s">
        <v>280</v>
      </c>
      <c r="E104" s="86">
        <v>29</v>
      </c>
      <c r="F104" s="58">
        <v>2748</v>
      </c>
      <c r="G104" s="85" t="s">
        <v>238</v>
      </c>
    </row>
    <row r="105" spans="1:7" ht="32.25" customHeight="1" x14ac:dyDescent="0.25">
      <c r="A105" s="57" t="s">
        <v>127</v>
      </c>
      <c r="B105" s="58">
        <v>592923</v>
      </c>
      <c r="C105" s="63" t="s">
        <v>281</v>
      </c>
      <c r="D105" s="60" t="s">
        <v>282</v>
      </c>
      <c r="E105" s="86">
        <v>719.4</v>
      </c>
      <c r="F105" s="58">
        <v>2750</v>
      </c>
      <c r="G105" s="85" t="s">
        <v>193</v>
      </c>
    </row>
    <row r="106" spans="1:7" ht="32.25" customHeight="1" x14ac:dyDescent="0.25">
      <c r="A106" s="57" t="s">
        <v>127</v>
      </c>
      <c r="B106" s="58">
        <v>9938</v>
      </c>
      <c r="C106" s="63" t="s">
        <v>283</v>
      </c>
      <c r="D106" s="60" t="s">
        <v>284</v>
      </c>
      <c r="E106" s="86">
        <v>143</v>
      </c>
      <c r="F106" s="58">
        <v>2745</v>
      </c>
      <c r="G106" s="85" t="s">
        <v>193</v>
      </c>
    </row>
    <row r="107" spans="1:7" ht="32.25" customHeight="1" x14ac:dyDescent="0.25">
      <c r="A107" s="57" t="s">
        <v>127</v>
      </c>
      <c r="B107" s="58" t="s">
        <v>229</v>
      </c>
      <c r="C107" s="63" t="s">
        <v>230</v>
      </c>
      <c r="D107" s="60" t="s">
        <v>231</v>
      </c>
      <c r="E107" s="86">
        <v>300</v>
      </c>
      <c r="F107" s="58">
        <v>5969682</v>
      </c>
      <c r="G107" s="81" t="s">
        <v>210</v>
      </c>
    </row>
    <row r="108" spans="1:7" ht="27.95" customHeight="1" x14ac:dyDescent="0.25">
      <c r="A108" s="67"/>
      <c r="B108" s="68"/>
      <c r="C108" s="69"/>
      <c r="D108" s="70"/>
      <c r="E108" s="84">
        <f>SUM(E82:E107)</f>
        <v>16999.93</v>
      </c>
      <c r="F108" s="99"/>
      <c r="G108" s="72"/>
    </row>
    <row r="109" spans="1:7" ht="27.95" customHeight="1" x14ac:dyDescent="0.25">
      <c r="A109" s="57" t="s">
        <v>171</v>
      </c>
      <c r="B109" s="58">
        <v>124</v>
      </c>
      <c r="C109" s="59" t="s">
        <v>156</v>
      </c>
      <c r="D109" s="60" t="s">
        <v>155</v>
      </c>
      <c r="E109" s="61">
        <v>4598.6499999999996</v>
      </c>
      <c r="F109" s="58">
        <v>3274614</v>
      </c>
      <c r="G109" s="62" t="s">
        <v>84</v>
      </c>
    </row>
    <row r="110" spans="1:7" ht="27.95" customHeight="1" x14ac:dyDescent="0.25">
      <c r="A110" s="57" t="s">
        <v>171</v>
      </c>
      <c r="B110" s="58" t="s">
        <v>71</v>
      </c>
      <c r="C110" s="63" t="s">
        <v>119</v>
      </c>
      <c r="D110" s="60" t="s">
        <v>63</v>
      </c>
      <c r="E110" s="61">
        <v>227.85</v>
      </c>
      <c r="F110" s="58" t="s">
        <v>215</v>
      </c>
      <c r="G110" s="62" t="s">
        <v>84</v>
      </c>
    </row>
    <row r="111" spans="1:7" ht="27.95" customHeight="1" x14ac:dyDescent="0.25">
      <c r="A111" s="57" t="s">
        <v>171</v>
      </c>
      <c r="B111" s="58" t="s">
        <v>71</v>
      </c>
      <c r="C111" s="63" t="s">
        <v>119</v>
      </c>
      <c r="D111" s="60" t="s">
        <v>63</v>
      </c>
      <c r="E111" s="61">
        <v>73.5</v>
      </c>
      <c r="F111" s="58" t="s">
        <v>215</v>
      </c>
      <c r="G111" s="62" t="s">
        <v>84</v>
      </c>
    </row>
    <row r="112" spans="1:7" ht="27.95" customHeight="1" x14ac:dyDescent="0.25">
      <c r="A112" s="57" t="s">
        <v>116</v>
      </c>
      <c r="B112" s="58">
        <v>60</v>
      </c>
      <c r="C112" s="63" t="s">
        <v>226</v>
      </c>
      <c r="D112" s="60" t="s">
        <v>227</v>
      </c>
      <c r="E112" s="66">
        <v>3120</v>
      </c>
      <c r="F112" s="58">
        <v>3274685</v>
      </c>
      <c r="G112" s="62" t="s">
        <v>84</v>
      </c>
    </row>
    <row r="113" spans="1:7" ht="27.95" customHeight="1" x14ac:dyDescent="0.25">
      <c r="A113" s="57" t="s">
        <v>172</v>
      </c>
      <c r="B113" s="58">
        <v>6277</v>
      </c>
      <c r="C113" s="63" t="s">
        <v>79</v>
      </c>
      <c r="D113" s="64" t="s">
        <v>103</v>
      </c>
      <c r="E113" s="61">
        <v>1356.13</v>
      </c>
      <c r="F113" s="58">
        <v>3274593</v>
      </c>
      <c r="G113" s="62" t="s">
        <v>84</v>
      </c>
    </row>
    <row r="114" spans="1:7" ht="27.95" customHeight="1" x14ac:dyDescent="0.25">
      <c r="A114" s="57" t="s">
        <v>172</v>
      </c>
      <c r="B114" s="58" t="s">
        <v>71</v>
      </c>
      <c r="C114" s="63" t="s">
        <v>119</v>
      </c>
      <c r="D114" s="60" t="s">
        <v>63</v>
      </c>
      <c r="E114" s="61">
        <v>67.19</v>
      </c>
      <c r="F114" s="58" t="s">
        <v>215</v>
      </c>
      <c r="G114" s="62" t="s">
        <v>84</v>
      </c>
    </row>
    <row r="115" spans="1:7" ht="27.95" customHeight="1" x14ac:dyDescent="0.25">
      <c r="A115" s="57" t="s">
        <v>172</v>
      </c>
      <c r="B115" s="58" t="s">
        <v>71</v>
      </c>
      <c r="C115" s="63" t="s">
        <v>119</v>
      </c>
      <c r="D115" s="60" t="s">
        <v>63</v>
      </c>
      <c r="E115" s="61">
        <v>21.68</v>
      </c>
      <c r="F115" s="58" t="s">
        <v>215</v>
      </c>
      <c r="G115" s="62" t="s">
        <v>84</v>
      </c>
    </row>
    <row r="116" spans="1:7" ht="32.25" customHeight="1" x14ac:dyDescent="0.25">
      <c r="A116" s="65" t="s">
        <v>112</v>
      </c>
      <c r="B116" s="58">
        <v>805</v>
      </c>
      <c r="C116" s="63" t="s">
        <v>221</v>
      </c>
      <c r="D116" s="64" t="s">
        <v>222</v>
      </c>
      <c r="E116" s="66">
        <v>9385</v>
      </c>
      <c r="F116" s="58">
        <v>2282547</v>
      </c>
      <c r="G116" s="62" t="s">
        <v>84</v>
      </c>
    </row>
    <row r="117" spans="1:7" ht="32.25" customHeight="1" x14ac:dyDescent="0.25">
      <c r="A117" s="65" t="s">
        <v>112</v>
      </c>
      <c r="B117" s="58" t="s">
        <v>71</v>
      </c>
      <c r="C117" s="63" t="s">
        <v>119</v>
      </c>
      <c r="D117" s="60" t="s">
        <v>63</v>
      </c>
      <c r="E117" s="66">
        <v>465</v>
      </c>
      <c r="F117" s="58" t="s">
        <v>215</v>
      </c>
      <c r="G117" s="62" t="s">
        <v>84</v>
      </c>
    </row>
    <row r="118" spans="1:7" ht="32.25" customHeight="1" x14ac:dyDescent="0.25">
      <c r="A118" s="65" t="s">
        <v>112</v>
      </c>
      <c r="B118" s="58" t="s">
        <v>71</v>
      </c>
      <c r="C118" s="63" t="s">
        <v>119</v>
      </c>
      <c r="D118" s="60" t="s">
        <v>63</v>
      </c>
      <c r="E118" s="66">
        <v>150</v>
      </c>
      <c r="F118" s="58" t="s">
        <v>215</v>
      </c>
      <c r="G118" s="62" t="s">
        <v>84</v>
      </c>
    </row>
    <row r="119" spans="1:7" ht="27.95" customHeight="1" x14ac:dyDescent="0.25">
      <c r="A119" s="65" t="s">
        <v>173</v>
      </c>
      <c r="B119" s="58">
        <v>152</v>
      </c>
      <c r="C119" s="63" t="s">
        <v>198</v>
      </c>
      <c r="D119" s="64" t="s">
        <v>199</v>
      </c>
      <c r="E119" s="66">
        <v>3344</v>
      </c>
      <c r="F119" s="58">
        <v>5850717</v>
      </c>
      <c r="G119" s="62" t="s">
        <v>84</v>
      </c>
    </row>
    <row r="120" spans="1:7" ht="27.95" customHeight="1" x14ac:dyDescent="0.25">
      <c r="A120" s="57" t="s">
        <v>131</v>
      </c>
      <c r="B120" s="58">
        <v>433</v>
      </c>
      <c r="C120" s="63" t="s">
        <v>132</v>
      </c>
      <c r="D120" s="60" t="s">
        <v>133</v>
      </c>
      <c r="E120" s="66">
        <v>5694</v>
      </c>
      <c r="F120" s="58">
        <v>3274645</v>
      </c>
      <c r="G120" s="81" t="s">
        <v>128</v>
      </c>
    </row>
    <row r="121" spans="1:7" ht="27.95" customHeight="1" x14ac:dyDescent="0.25">
      <c r="A121" s="57" t="s">
        <v>160</v>
      </c>
      <c r="B121" s="58">
        <v>77</v>
      </c>
      <c r="C121" s="63" t="s">
        <v>141</v>
      </c>
      <c r="D121" s="60" t="s">
        <v>142</v>
      </c>
      <c r="E121" s="66">
        <v>2450</v>
      </c>
      <c r="F121" s="58">
        <v>3274537</v>
      </c>
      <c r="G121" s="81" t="s">
        <v>128</v>
      </c>
    </row>
    <row r="122" spans="1:7" ht="27.95" customHeight="1" x14ac:dyDescent="0.25">
      <c r="A122" s="57" t="s">
        <v>161</v>
      </c>
      <c r="B122" s="58">
        <v>78</v>
      </c>
      <c r="C122" s="63" t="s">
        <v>141</v>
      </c>
      <c r="D122" s="60" t="s">
        <v>142</v>
      </c>
      <c r="E122" s="66">
        <v>490</v>
      </c>
      <c r="F122" s="58">
        <v>3274537</v>
      </c>
      <c r="G122" s="81" t="s">
        <v>128</v>
      </c>
    </row>
    <row r="123" spans="1:7" ht="27.95" customHeight="1" x14ac:dyDescent="0.25">
      <c r="A123" s="57" t="s">
        <v>118</v>
      </c>
      <c r="B123" s="58">
        <v>125</v>
      </c>
      <c r="C123" s="63" t="s">
        <v>145</v>
      </c>
      <c r="D123" s="60" t="s">
        <v>146</v>
      </c>
      <c r="E123" s="66">
        <v>1013.58</v>
      </c>
      <c r="F123" s="80">
        <v>3274539</v>
      </c>
      <c r="G123" s="81" t="s">
        <v>31</v>
      </c>
    </row>
    <row r="124" spans="1:7" ht="27.95" customHeight="1" x14ac:dyDescent="0.25">
      <c r="A124" s="57" t="s">
        <v>118</v>
      </c>
      <c r="B124" s="58" t="s">
        <v>71</v>
      </c>
      <c r="C124" s="63" t="s">
        <v>119</v>
      </c>
      <c r="D124" s="60" t="s">
        <v>63</v>
      </c>
      <c r="E124" s="66">
        <v>50.22</v>
      </c>
      <c r="F124" s="58" t="s">
        <v>215</v>
      </c>
      <c r="G124" s="81" t="s">
        <v>31</v>
      </c>
    </row>
    <row r="125" spans="1:7" ht="27.95" customHeight="1" x14ac:dyDescent="0.25">
      <c r="A125" s="57" t="s">
        <v>118</v>
      </c>
      <c r="B125" s="58" t="s">
        <v>71</v>
      </c>
      <c r="C125" s="63" t="s">
        <v>119</v>
      </c>
      <c r="D125" s="60" t="s">
        <v>63</v>
      </c>
      <c r="E125" s="66">
        <v>16.2</v>
      </c>
      <c r="F125" s="58" t="s">
        <v>215</v>
      </c>
      <c r="G125" s="81" t="s">
        <v>31</v>
      </c>
    </row>
    <row r="126" spans="1:7" ht="27.95" customHeight="1" x14ac:dyDescent="0.25">
      <c r="A126" s="57" t="s">
        <v>208</v>
      </c>
      <c r="B126" s="58">
        <v>124</v>
      </c>
      <c r="C126" s="63" t="s">
        <v>145</v>
      </c>
      <c r="D126" s="60" t="s">
        <v>146</v>
      </c>
      <c r="E126" s="66">
        <v>2956.27</v>
      </c>
      <c r="F126" s="80">
        <v>3274539</v>
      </c>
      <c r="G126" s="81" t="s">
        <v>31</v>
      </c>
    </row>
    <row r="127" spans="1:7" ht="27.95" customHeight="1" x14ac:dyDescent="0.25">
      <c r="A127" s="57" t="s">
        <v>208</v>
      </c>
      <c r="B127" s="58" t="s">
        <v>71</v>
      </c>
      <c r="C127" s="63" t="s">
        <v>119</v>
      </c>
      <c r="D127" s="60" t="s">
        <v>63</v>
      </c>
      <c r="E127" s="66">
        <v>146.47999999999999</v>
      </c>
      <c r="F127" s="58" t="s">
        <v>215</v>
      </c>
      <c r="G127" s="81" t="s">
        <v>31</v>
      </c>
    </row>
    <row r="128" spans="1:7" ht="27.95" customHeight="1" x14ac:dyDescent="0.25">
      <c r="A128" s="57" t="s">
        <v>208</v>
      </c>
      <c r="B128" s="58" t="s">
        <v>71</v>
      </c>
      <c r="C128" s="63" t="s">
        <v>119</v>
      </c>
      <c r="D128" s="60" t="s">
        <v>63</v>
      </c>
      <c r="E128" s="66">
        <v>47.25</v>
      </c>
      <c r="F128" s="58" t="s">
        <v>215</v>
      </c>
      <c r="G128" s="81" t="s">
        <v>31</v>
      </c>
    </row>
    <row r="129" spans="1:7" ht="27.95" customHeight="1" x14ac:dyDescent="0.25">
      <c r="A129" s="57" t="s">
        <v>72</v>
      </c>
      <c r="B129" s="58">
        <v>39</v>
      </c>
      <c r="C129" s="59" t="s">
        <v>214</v>
      </c>
      <c r="D129" s="60" t="s">
        <v>102</v>
      </c>
      <c r="E129" s="66">
        <v>28076.17</v>
      </c>
      <c r="F129" s="58">
        <v>3274642</v>
      </c>
      <c r="G129" s="62" t="s">
        <v>84</v>
      </c>
    </row>
    <row r="130" spans="1:7" ht="27.95" customHeight="1" x14ac:dyDescent="0.25">
      <c r="A130" s="57" t="s">
        <v>72</v>
      </c>
      <c r="B130" s="58" t="s">
        <v>71</v>
      </c>
      <c r="C130" s="63" t="s">
        <v>119</v>
      </c>
      <c r="D130" s="60" t="s">
        <v>63</v>
      </c>
      <c r="E130" s="66">
        <v>1391.09</v>
      </c>
      <c r="F130" s="58" t="s">
        <v>215</v>
      </c>
      <c r="G130" s="62" t="s">
        <v>84</v>
      </c>
    </row>
    <row r="131" spans="1:7" ht="27.95" customHeight="1" x14ac:dyDescent="0.25">
      <c r="A131" s="57" t="s">
        <v>72</v>
      </c>
      <c r="B131" s="58" t="s">
        <v>71</v>
      </c>
      <c r="C131" s="63" t="s">
        <v>119</v>
      </c>
      <c r="D131" s="60" t="s">
        <v>63</v>
      </c>
      <c r="E131" s="66">
        <v>448.74</v>
      </c>
      <c r="F131" s="58" t="s">
        <v>215</v>
      </c>
      <c r="G131" s="62" t="s">
        <v>84</v>
      </c>
    </row>
    <row r="132" spans="1:7" ht="27.95" customHeight="1" x14ac:dyDescent="0.25">
      <c r="A132" s="57" t="s">
        <v>72</v>
      </c>
      <c r="B132" s="58">
        <v>12</v>
      </c>
      <c r="C132" s="63" t="s">
        <v>123</v>
      </c>
      <c r="D132" s="60" t="s">
        <v>124</v>
      </c>
      <c r="E132" s="66">
        <v>34253.370000000003</v>
      </c>
      <c r="F132" s="58">
        <v>3274598</v>
      </c>
      <c r="G132" s="62" t="s">
        <v>84</v>
      </c>
    </row>
    <row r="133" spans="1:7" ht="27.95" customHeight="1" x14ac:dyDescent="0.25">
      <c r="A133" s="57" t="s">
        <v>72</v>
      </c>
      <c r="B133" s="58" t="s">
        <v>71</v>
      </c>
      <c r="C133" s="63" t="s">
        <v>119</v>
      </c>
      <c r="D133" s="60" t="s">
        <v>63</v>
      </c>
      <c r="E133" s="66">
        <v>1697.16</v>
      </c>
      <c r="F133" s="58" t="s">
        <v>215</v>
      </c>
      <c r="G133" s="62" t="s">
        <v>84</v>
      </c>
    </row>
    <row r="134" spans="1:7" ht="27.95" customHeight="1" x14ac:dyDescent="0.25">
      <c r="A134" s="57" t="s">
        <v>72</v>
      </c>
      <c r="B134" s="58" t="s">
        <v>71</v>
      </c>
      <c r="C134" s="63" t="s">
        <v>119</v>
      </c>
      <c r="D134" s="60" t="s">
        <v>63</v>
      </c>
      <c r="E134" s="66">
        <v>547.47</v>
      </c>
      <c r="F134" s="58" t="s">
        <v>215</v>
      </c>
      <c r="G134" s="62" t="s">
        <v>84</v>
      </c>
    </row>
    <row r="135" spans="1:7" ht="27.95" customHeight="1" x14ac:dyDescent="0.25">
      <c r="A135" s="63" t="s">
        <v>105</v>
      </c>
      <c r="B135" s="58">
        <v>2047</v>
      </c>
      <c r="C135" s="63" t="s">
        <v>106</v>
      </c>
      <c r="D135" s="64" t="s">
        <v>107</v>
      </c>
      <c r="E135" s="66">
        <v>8818.4599999999991</v>
      </c>
      <c r="F135" s="58">
        <v>2734</v>
      </c>
      <c r="G135" s="81" t="s">
        <v>31</v>
      </c>
    </row>
    <row r="136" spans="1:7" ht="27.95" customHeight="1" x14ac:dyDescent="0.25">
      <c r="A136" s="63" t="s">
        <v>105</v>
      </c>
      <c r="B136" s="58" t="s">
        <v>115</v>
      </c>
      <c r="C136" s="63" t="s">
        <v>114</v>
      </c>
      <c r="D136" s="64" t="s">
        <v>63</v>
      </c>
      <c r="E136" s="66">
        <v>380.52</v>
      </c>
      <c r="F136" s="58" t="s">
        <v>215</v>
      </c>
      <c r="G136" s="81" t="s">
        <v>31</v>
      </c>
    </row>
    <row r="137" spans="1:7" ht="27.95" customHeight="1" x14ac:dyDescent="0.25">
      <c r="A137" s="63" t="s">
        <v>105</v>
      </c>
      <c r="B137" s="58" t="s">
        <v>71</v>
      </c>
      <c r="C137" s="63" t="s">
        <v>119</v>
      </c>
      <c r="D137" s="60" t="s">
        <v>63</v>
      </c>
      <c r="E137" s="66">
        <v>313.93</v>
      </c>
      <c r="F137" s="58" t="s">
        <v>215</v>
      </c>
      <c r="G137" s="81" t="s">
        <v>31</v>
      </c>
    </row>
    <row r="138" spans="1:7" ht="27.95" customHeight="1" x14ac:dyDescent="0.25">
      <c r="A138" s="57"/>
      <c r="B138" s="58">
        <v>386</v>
      </c>
      <c r="C138" s="59" t="s">
        <v>158</v>
      </c>
      <c r="D138" s="60" t="s">
        <v>159</v>
      </c>
      <c r="E138" s="82">
        <v>5460</v>
      </c>
      <c r="F138" s="58">
        <v>6574784</v>
      </c>
      <c r="G138" s="81" t="s">
        <v>31</v>
      </c>
    </row>
    <row r="139" spans="1:7" ht="27.95" customHeight="1" x14ac:dyDescent="0.25">
      <c r="A139" s="57"/>
      <c r="B139" s="58" t="s">
        <v>71</v>
      </c>
      <c r="C139" s="63" t="s">
        <v>119</v>
      </c>
      <c r="D139" s="60" t="s">
        <v>63</v>
      </c>
      <c r="E139" s="82">
        <v>715</v>
      </c>
      <c r="F139" s="58" t="s">
        <v>215</v>
      </c>
      <c r="G139" s="81" t="s">
        <v>31</v>
      </c>
    </row>
    <row r="140" spans="1:7" ht="27.95" customHeight="1" x14ac:dyDescent="0.25">
      <c r="A140" s="57"/>
      <c r="B140" s="58" t="s">
        <v>115</v>
      </c>
      <c r="C140" s="63" t="s">
        <v>114</v>
      </c>
      <c r="D140" s="64" t="s">
        <v>63</v>
      </c>
      <c r="E140" s="82">
        <v>325</v>
      </c>
      <c r="F140" s="58" t="s">
        <v>215</v>
      </c>
      <c r="G140" s="81" t="s">
        <v>31</v>
      </c>
    </row>
    <row r="141" spans="1:7" ht="27.95" customHeight="1" x14ac:dyDescent="0.25">
      <c r="A141" s="57"/>
      <c r="B141" s="58">
        <v>387</v>
      </c>
      <c r="C141" s="59" t="s">
        <v>158</v>
      </c>
      <c r="D141" s="60" t="s">
        <v>159</v>
      </c>
      <c r="E141" s="82">
        <v>168</v>
      </c>
      <c r="F141" s="58">
        <v>6574784</v>
      </c>
      <c r="G141" s="81" t="s">
        <v>31</v>
      </c>
    </row>
    <row r="142" spans="1:7" ht="27.95" customHeight="1" x14ac:dyDescent="0.25">
      <c r="A142" s="57"/>
      <c r="B142" s="58" t="s">
        <v>71</v>
      </c>
      <c r="C142" s="63" t="s">
        <v>119</v>
      </c>
      <c r="D142" s="60" t="s">
        <v>63</v>
      </c>
      <c r="E142" s="82">
        <v>22</v>
      </c>
      <c r="F142" s="58" t="s">
        <v>215</v>
      </c>
      <c r="G142" s="81" t="s">
        <v>31</v>
      </c>
    </row>
    <row r="143" spans="1:7" ht="27.95" customHeight="1" x14ac:dyDescent="0.25">
      <c r="A143" s="57"/>
      <c r="B143" s="58" t="s">
        <v>115</v>
      </c>
      <c r="C143" s="63" t="s">
        <v>114</v>
      </c>
      <c r="D143" s="64" t="s">
        <v>63</v>
      </c>
      <c r="E143" s="82">
        <v>10</v>
      </c>
      <c r="F143" s="58" t="s">
        <v>215</v>
      </c>
      <c r="G143" s="81" t="s">
        <v>31</v>
      </c>
    </row>
    <row r="144" spans="1:7" ht="27.95" customHeight="1" x14ac:dyDescent="0.25">
      <c r="A144" s="57"/>
      <c r="B144" s="58">
        <v>562</v>
      </c>
      <c r="C144" s="59" t="s">
        <v>166</v>
      </c>
      <c r="D144" s="60" t="s">
        <v>167</v>
      </c>
      <c r="E144" s="82">
        <v>14000</v>
      </c>
      <c r="F144" s="58">
        <v>1159948</v>
      </c>
      <c r="G144" s="81" t="s">
        <v>31</v>
      </c>
    </row>
    <row r="145" spans="1:7" ht="27.75" customHeight="1" x14ac:dyDescent="0.25">
      <c r="A145" s="57"/>
      <c r="B145" s="58">
        <v>497590</v>
      </c>
      <c r="C145" s="59" t="s">
        <v>219</v>
      </c>
      <c r="D145" s="60" t="s">
        <v>220</v>
      </c>
      <c r="E145" s="82">
        <v>5600</v>
      </c>
      <c r="F145" s="58">
        <v>2741</v>
      </c>
      <c r="G145" s="81" t="s">
        <v>31</v>
      </c>
    </row>
    <row r="146" spans="1:7" ht="27.75" customHeight="1" x14ac:dyDescent="0.25">
      <c r="A146" s="57"/>
      <c r="B146" s="58">
        <v>7291</v>
      </c>
      <c r="C146" s="59" t="s">
        <v>285</v>
      </c>
      <c r="D146" s="60" t="s">
        <v>286</v>
      </c>
      <c r="E146" s="82">
        <v>5453.44</v>
      </c>
      <c r="F146" s="58">
        <v>39119</v>
      </c>
      <c r="G146" s="81" t="s">
        <v>31</v>
      </c>
    </row>
    <row r="147" spans="1:7" ht="27.75" customHeight="1" x14ac:dyDescent="0.25">
      <c r="A147" s="57"/>
      <c r="B147" s="58" t="s">
        <v>71</v>
      </c>
      <c r="C147" s="63" t="s">
        <v>119</v>
      </c>
      <c r="D147" s="60" t="s">
        <v>63</v>
      </c>
      <c r="E147" s="82">
        <v>270.2</v>
      </c>
      <c r="F147" s="58" t="s">
        <v>215</v>
      </c>
      <c r="G147" s="81" t="s">
        <v>31</v>
      </c>
    </row>
    <row r="148" spans="1:7" ht="27.75" customHeight="1" x14ac:dyDescent="0.25">
      <c r="A148" s="57"/>
      <c r="B148" s="58" t="s">
        <v>71</v>
      </c>
      <c r="C148" s="63" t="s">
        <v>119</v>
      </c>
      <c r="D148" s="60" t="s">
        <v>63</v>
      </c>
      <c r="E148" s="82">
        <v>87.16</v>
      </c>
      <c r="F148" s="58" t="s">
        <v>215</v>
      </c>
      <c r="G148" s="81" t="s">
        <v>31</v>
      </c>
    </row>
    <row r="149" spans="1:7" ht="27.75" customHeight="1" x14ac:dyDescent="0.25">
      <c r="A149" s="57"/>
      <c r="B149" s="58">
        <v>7229</v>
      </c>
      <c r="C149" s="59" t="s">
        <v>285</v>
      </c>
      <c r="D149" s="60" t="s">
        <v>286</v>
      </c>
      <c r="E149" s="82">
        <v>4837.13</v>
      </c>
      <c r="F149" s="58">
        <v>39119</v>
      </c>
      <c r="G149" s="81" t="s">
        <v>31</v>
      </c>
    </row>
    <row r="150" spans="1:7" ht="27.75" customHeight="1" x14ac:dyDescent="0.25">
      <c r="A150" s="57"/>
      <c r="B150" s="58" t="s">
        <v>71</v>
      </c>
      <c r="C150" s="63" t="s">
        <v>119</v>
      </c>
      <c r="D150" s="60" t="s">
        <v>63</v>
      </c>
      <c r="E150" s="82">
        <v>239.66</v>
      </c>
      <c r="F150" s="58" t="s">
        <v>215</v>
      </c>
      <c r="G150" s="81" t="s">
        <v>31</v>
      </c>
    </row>
    <row r="151" spans="1:7" ht="27.75" customHeight="1" x14ac:dyDescent="0.25">
      <c r="A151" s="57"/>
      <c r="B151" s="58" t="s">
        <v>71</v>
      </c>
      <c r="C151" s="63" t="s">
        <v>119</v>
      </c>
      <c r="D151" s="60" t="s">
        <v>63</v>
      </c>
      <c r="E151" s="82">
        <v>77.31</v>
      </c>
      <c r="F151" s="58">
        <v>391796</v>
      </c>
      <c r="G151" s="81" t="s">
        <v>31</v>
      </c>
    </row>
    <row r="152" spans="1:7" ht="27.75" customHeight="1" x14ac:dyDescent="0.25">
      <c r="A152" s="57" t="s">
        <v>149</v>
      </c>
      <c r="B152" s="58">
        <v>16344</v>
      </c>
      <c r="C152" s="63" t="s">
        <v>287</v>
      </c>
      <c r="D152" s="60" t="s">
        <v>288</v>
      </c>
      <c r="E152" s="82">
        <v>98344.01</v>
      </c>
      <c r="F152" s="58">
        <v>2742</v>
      </c>
      <c r="G152" s="81" t="s">
        <v>31</v>
      </c>
    </row>
    <row r="153" spans="1:7" ht="27.75" customHeight="1" x14ac:dyDescent="0.25">
      <c r="A153" s="57" t="s">
        <v>149</v>
      </c>
      <c r="B153" s="58" t="s">
        <v>71</v>
      </c>
      <c r="C153" s="63" t="s">
        <v>119</v>
      </c>
      <c r="D153" s="60" t="s">
        <v>63</v>
      </c>
      <c r="E153" s="82">
        <v>4872.66</v>
      </c>
      <c r="F153" s="58" t="s">
        <v>215</v>
      </c>
      <c r="G153" s="81" t="s">
        <v>31</v>
      </c>
    </row>
    <row r="154" spans="1:7" ht="27.75" customHeight="1" x14ac:dyDescent="0.25">
      <c r="A154" s="57" t="s">
        <v>149</v>
      </c>
      <c r="B154" s="58" t="s">
        <v>71</v>
      </c>
      <c r="C154" s="63" t="s">
        <v>119</v>
      </c>
      <c r="D154" s="60" t="s">
        <v>63</v>
      </c>
      <c r="E154" s="82">
        <v>1571.83</v>
      </c>
      <c r="F154" s="58" t="s">
        <v>215</v>
      </c>
      <c r="G154" s="81" t="s">
        <v>31</v>
      </c>
    </row>
    <row r="155" spans="1:7" ht="30.75" customHeight="1" x14ac:dyDescent="0.25">
      <c r="A155" s="57" t="s">
        <v>149</v>
      </c>
      <c r="B155" s="58">
        <v>16370</v>
      </c>
      <c r="C155" s="63" t="s">
        <v>287</v>
      </c>
      <c r="D155" s="60" t="s">
        <v>288</v>
      </c>
      <c r="E155" s="82">
        <v>125055.84</v>
      </c>
      <c r="F155" s="58">
        <v>2752</v>
      </c>
      <c r="G155" s="81" t="s">
        <v>31</v>
      </c>
    </row>
    <row r="156" spans="1:7" ht="27.75" customHeight="1" x14ac:dyDescent="0.25">
      <c r="A156" s="57" t="s">
        <v>149</v>
      </c>
      <c r="B156" s="58" t="s">
        <v>71</v>
      </c>
      <c r="C156" s="63" t="s">
        <v>119</v>
      </c>
      <c r="D156" s="60" t="s">
        <v>63</v>
      </c>
      <c r="E156" s="82">
        <v>6196.16</v>
      </c>
      <c r="F156" s="58" t="s">
        <v>215</v>
      </c>
      <c r="G156" s="81" t="s">
        <v>31</v>
      </c>
    </row>
    <row r="157" spans="1:7" ht="27.75" customHeight="1" x14ac:dyDescent="0.25">
      <c r="A157" s="57" t="s">
        <v>149</v>
      </c>
      <c r="B157" s="58" t="s">
        <v>71</v>
      </c>
      <c r="C157" s="63" t="s">
        <v>119</v>
      </c>
      <c r="D157" s="60" t="s">
        <v>63</v>
      </c>
      <c r="E157" s="82">
        <v>1998.76</v>
      </c>
      <c r="F157" s="58" t="s">
        <v>215</v>
      </c>
      <c r="G157" s="81" t="s">
        <v>31</v>
      </c>
    </row>
    <row r="158" spans="1:7" ht="27" customHeight="1" x14ac:dyDescent="0.25">
      <c r="A158" s="65" t="s">
        <v>80</v>
      </c>
      <c r="B158" s="58" t="s">
        <v>101</v>
      </c>
      <c r="C158" s="63" t="s">
        <v>183</v>
      </c>
      <c r="D158" s="64" t="s">
        <v>184</v>
      </c>
      <c r="E158" s="66">
        <v>1450</v>
      </c>
      <c r="F158" s="58">
        <v>39119</v>
      </c>
      <c r="G158" s="62" t="s">
        <v>121</v>
      </c>
    </row>
    <row r="159" spans="1:7" ht="27.95" customHeight="1" x14ac:dyDescent="0.25">
      <c r="A159" s="65" t="s">
        <v>98</v>
      </c>
      <c r="B159" s="58">
        <v>2661</v>
      </c>
      <c r="C159" s="63" t="s">
        <v>162</v>
      </c>
      <c r="D159" s="64" t="s">
        <v>163</v>
      </c>
      <c r="E159" s="66">
        <v>2400</v>
      </c>
      <c r="F159" s="58">
        <v>3274595</v>
      </c>
      <c r="G159" s="62" t="s">
        <v>84</v>
      </c>
    </row>
    <row r="160" spans="1:7" ht="27.95" customHeight="1" x14ac:dyDescent="0.25">
      <c r="A160" s="57" t="s">
        <v>189</v>
      </c>
      <c r="B160" s="58">
        <v>508</v>
      </c>
      <c r="C160" s="63" t="s">
        <v>191</v>
      </c>
      <c r="D160" s="60" t="s">
        <v>190</v>
      </c>
      <c r="E160" s="82">
        <v>8112.39</v>
      </c>
      <c r="F160" s="58">
        <v>3274591</v>
      </c>
      <c r="G160" s="81" t="s">
        <v>84</v>
      </c>
    </row>
    <row r="161" spans="1:7" ht="27.95" customHeight="1" x14ac:dyDescent="0.25">
      <c r="A161" s="57" t="s">
        <v>189</v>
      </c>
      <c r="B161" s="58" t="s">
        <v>71</v>
      </c>
      <c r="C161" s="63" t="s">
        <v>119</v>
      </c>
      <c r="D161" s="60" t="s">
        <v>63</v>
      </c>
      <c r="E161" s="82">
        <v>401.95</v>
      </c>
      <c r="F161" s="58" t="s">
        <v>215</v>
      </c>
      <c r="G161" s="81" t="s">
        <v>84</v>
      </c>
    </row>
    <row r="162" spans="1:7" ht="27.95" customHeight="1" x14ac:dyDescent="0.25">
      <c r="A162" s="57" t="s">
        <v>189</v>
      </c>
      <c r="B162" s="58" t="s">
        <v>71</v>
      </c>
      <c r="C162" s="63" t="s">
        <v>119</v>
      </c>
      <c r="D162" s="60" t="s">
        <v>63</v>
      </c>
      <c r="E162" s="82">
        <v>129.66</v>
      </c>
      <c r="F162" s="58" t="s">
        <v>215</v>
      </c>
      <c r="G162" s="81" t="s">
        <v>84</v>
      </c>
    </row>
    <row r="163" spans="1:7" ht="27.95" customHeight="1" x14ac:dyDescent="0.25">
      <c r="A163" s="57" t="s">
        <v>192</v>
      </c>
      <c r="B163" s="58">
        <v>269936</v>
      </c>
      <c r="C163" s="63" t="s">
        <v>194</v>
      </c>
      <c r="D163" s="60" t="s">
        <v>195</v>
      </c>
      <c r="E163" s="82">
        <v>986.37</v>
      </c>
      <c r="F163" s="58">
        <v>391839</v>
      </c>
      <c r="G163" s="81" t="s">
        <v>170</v>
      </c>
    </row>
    <row r="164" spans="1:7" ht="27.95" customHeight="1" x14ac:dyDescent="0.25">
      <c r="A164" s="57" t="s">
        <v>192</v>
      </c>
      <c r="B164" s="58">
        <v>125534</v>
      </c>
      <c r="C164" s="63" t="s">
        <v>223</v>
      </c>
      <c r="D164" s="60" t="s">
        <v>224</v>
      </c>
      <c r="E164" s="82">
        <v>281.55</v>
      </c>
      <c r="F164" s="58">
        <v>39125</v>
      </c>
      <c r="G164" s="81" t="s">
        <v>170</v>
      </c>
    </row>
    <row r="165" spans="1:7" ht="27.95" customHeight="1" x14ac:dyDescent="0.25">
      <c r="A165" s="57" t="s">
        <v>192</v>
      </c>
      <c r="B165" s="58" t="s">
        <v>71</v>
      </c>
      <c r="C165" s="63" t="s">
        <v>119</v>
      </c>
      <c r="D165" s="60" t="s">
        <v>63</v>
      </c>
      <c r="E165" s="82">
        <v>13.95</v>
      </c>
      <c r="F165" s="58" t="s">
        <v>215</v>
      </c>
      <c r="G165" s="81" t="s">
        <v>170</v>
      </c>
    </row>
    <row r="166" spans="1:7" ht="27.95" customHeight="1" x14ac:dyDescent="0.25">
      <c r="A166" s="57" t="s">
        <v>192</v>
      </c>
      <c r="B166" s="58" t="s">
        <v>71</v>
      </c>
      <c r="C166" s="63" t="s">
        <v>119</v>
      </c>
      <c r="D166" s="60" t="s">
        <v>63</v>
      </c>
      <c r="E166" s="82">
        <v>4.5</v>
      </c>
      <c r="F166" s="58" t="s">
        <v>215</v>
      </c>
      <c r="G166" s="81" t="s">
        <v>170</v>
      </c>
    </row>
    <row r="167" spans="1:7" ht="27.95" customHeight="1" x14ac:dyDescent="0.25">
      <c r="A167" s="57" t="s">
        <v>196</v>
      </c>
      <c r="B167" s="58">
        <v>82</v>
      </c>
      <c r="C167" s="63" t="s">
        <v>209</v>
      </c>
      <c r="D167" s="60" t="s">
        <v>117</v>
      </c>
      <c r="E167" s="82">
        <v>7554.93</v>
      </c>
      <c r="F167" s="58">
        <v>3274700</v>
      </c>
      <c r="G167" s="81" t="s">
        <v>31</v>
      </c>
    </row>
    <row r="168" spans="1:7" ht="27.95" customHeight="1" x14ac:dyDescent="0.25">
      <c r="A168" s="57" t="s">
        <v>196</v>
      </c>
      <c r="B168" s="58" t="s">
        <v>71</v>
      </c>
      <c r="C168" s="63" t="s">
        <v>119</v>
      </c>
      <c r="D168" s="60" t="s">
        <v>63</v>
      </c>
      <c r="E168" s="82">
        <v>374.32</v>
      </c>
      <c r="F168" s="58" t="s">
        <v>215</v>
      </c>
      <c r="G168" s="81" t="s">
        <v>31</v>
      </c>
    </row>
    <row r="169" spans="1:7" ht="27.95" customHeight="1" x14ac:dyDescent="0.25">
      <c r="A169" s="57" t="s">
        <v>196</v>
      </c>
      <c r="B169" s="58" t="s">
        <v>71</v>
      </c>
      <c r="C169" s="63" t="s">
        <v>119</v>
      </c>
      <c r="D169" s="60" t="s">
        <v>63</v>
      </c>
      <c r="E169" s="82">
        <v>120.75</v>
      </c>
      <c r="F169" s="58" t="s">
        <v>215</v>
      </c>
      <c r="G169" s="81" t="s">
        <v>31</v>
      </c>
    </row>
    <row r="170" spans="1:7" ht="27.95" customHeight="1" x14ac:dyDescent="0.25">
      <c r="A170" s="57" t="s">
        <v>201</v>
      </c>
      <c r="B170" s="58">
        <v>1294</v>
      </c>
      <c r="C170" s="63" t="s">
        <v>202</v>
      </c>
      <c r="D170" s="60" t="s">
        <v>203</v>
      </c>
      <c r="E170" s="82">
        <v>900.96</v>
      </c>
      <c r="F170" s="58">
        <v>3274683</v>
      </c>
      <c r="G170" s="81" t="s">
        <v>200</v>
      </c>
    </row>
    <row r="171" spans="1:7" ht="27.95" customHeight="1" x14ac:dyDescent="0.25">
      <c r="A171" s="57" t="s">
        <v>201</v>
      </c>
      <c r="B171" s="58" t="s">
        <v>71</v>
      </c>
      <c r="C171" s="63" t="s">
        <v>119</v>
      </c>
      <c r="D171" s="60" t="s">
        <v>63</v>
      </c>
      <c r="E171" s="82">
        <v>44.64</v>
      </c>
      <c r="F171" s="58" t="s">
        <v>215</v>
      </c>
      <c r="G171" s="81" t="s">
        <v>200</v>
      </c>
    </row>
    <row r="172" spans="1:7" ht="27.95" customHeight="1" x14ac:dyDescent="0.25">
      <c r="A172" s="57" t="s">
        <v>201</v>
      </c>
      <c r="B172" s="58" t="s">
        <v>71</v>
      </c>
      <c r="C172" s="63" t="s">
        <v>119</v>
      </c>
      <c r="D172" s="60" t="s">
        <v>63</v>
      </c>
      <c r="E172" s="82">
        <v>14.4</v>
      </c>
      <c r="F172" s="58" t="s">
        <v>215</v>
      </c>
      <c r="G172" s="81" t="s">
        <v>200</v>
      </c>
    </row>
    <row r="173" spans="1:7" ht="27.95" customHeight="1" x14ac:dyDescent="0.25">
      <c r="A173" s="57" t="s">
        <v>201</v>
      </c>
      <c r="B173" s="58">
        <v>125534</v>
      </c>
      <c r="C173" s="63" t="s">
        <v>223</v>
      </c>
      <c r="D173" s="60" t="s">
        <v>224</v>
      </c>
      <c r="E173" s="82">
        <v>422.33</v>
      </c>
      <c r="F173" s="58">
        <v>39125</v>
      </c>
      <c r="G173" s="81" t="s">
        <v>170</v>
      </c>
    </row>
    <row r="174" spans="1:7" ht="27.95" customHeight="1" x14ac:dyDescent="0.25">
      <c r="A174" s="57" t="s">
        <v>201</v>
      </c>
      <c r="B174" s="58" t="s">
        <v>71</v>
      </c>
      <c r="C174" s="63" t="s">
        <v>119</v>
      </c>
      <c r="D174" s="60" t="s">
        <v>63</v>
      </c>
      <c r="E174" s="82">
        <v>20.92</v>
      </c>
      <c r="F174" s="58" t="s">
        <v>215</v>
      </c>
      <c r="G174" s="81" t="s">
        <v>170</v>
      </c>
    </row>
    <row r="175" spans="1:7" ht="27.95" customHeight="1" x14ac:dyDescent="0.25">
      <c r="A175" s="57" t="s">
        <v>201</v>
      </c>
      <c r="B175" s="58" t="s">
        <v>71</v>
      </c>
      <c r="C175" s="63" t="s">
        <v>119</v>
      </c>
      <c r="D175" s="60" t="s">
        <v>63</v>
      </c>
      <c r="E175" s="82">
        <v>6.75</v>
      </c>
      <c r="F175" s="58" t="s">
        <v>215</v>
      </c>
      <c r="G175" s="81" t="s">
        <v>170</v>
      </c>
    </row>
    <row r="176" spans="1:7" ht="27.95" customHeight="1" x14ac:dyDescent="0.25">
      <c r="A176" s="87"/>
      <c r="B176" s="88"/>
      <c r="C176" s="89"/>
      <c r="D176" s="90"/>
      <c r="E176" s="91">
        <f>SUM(E109:E175)</f>
        <v>410144.44000000006</v>
      </c>
      <c r="F176" s="88"/>
      <c r="G176" s="92"/>
    </row>
    <row r="177" spans="1:7" ht="27.95" customHeight="1" x14ac:dyDescent="0.25">
      <c r="A177" s="58"/>
      <c r="B177" s="58" t="s">
        <v>110</v>
      </c>
      <c r="C177" s="58" t="s">
        <v>83</v>
      </c>
      <c r="D177" s="58"/>
      <c r="E177" s="93">
        <f>13.85+183.6+221.6+13.85+13.85</f>
        <v>446.75</v>
      </c>
      <c r="F177" s="58"/>
      <c r="G177" s="62" t="s">
        <v>109</v>
      </c>
    </row>
    <row r="178" spans="1:7" ht="27.95" customHeight="1" x14ac:dyDescent="0.25">
      <c r="A178" s="87"/>
      <c r="B178" s="88"/>
      <c r="C178" s="88"/>
      <c r="D178" s="88"/>
      <c r="E178" s="94">
        <f>E177</f>
        <v>446.75</v>
      </c>
      <c r="F178" s="88"/>
      <c r="G178" s="92"/>
    </row>
    <row r="179" spans="1:7" ht="51" customHeight="1" x14ac:dyDescent="0.25">
      <c r="A179" s="57" t="s">
        <v>187</v>
      </c>
      <c r="B179" s="58">
        <v>81</v>
      </c>
      <c r="C179" s="63" t="s">
        <v>209</v>
      </c>
      <c r="D179" s="64" t="s">
        <v>117</v>
      </c>
      <c r="E179" s="66">
        <v>31909</v>
      </c>
      <c r="F179" s="58">
        <v>3274700</v>
      </c>
      <c r="G179" s="81" t="s">
        <v>31</v>
      </c>
    </row>
    <row r="180" spans="1:7" ht="48" customHeight="1" x14ac:dyDescent="0.25">
      <c r="A180" s="57" t="s">
        <v>187</v>
      </c>
      <c r="B180" s="58" t="s">
        <v>71</v>
      </c>
      <c r="C180" s="63" t="s">
        <v>119</v>
      </c>
      <c r="D180" s="60" t="s">
        <v>63</v>
      </c>
      <c r="E180" s="66">
        <v>1581</v>
      </c>
      <c r="F180" s="58" t="s">
        <v>215</v>
      </c>
      <c r="G180" s="81" t="s">
        <v>31</v>
      </c>
    </row>
    <row r="181" spans="1:7" ht="45" customHeight="1" x14ac:dyDescent="0.25">
      <c r="A181" s="57" t="s">
        <v>187</v>
      </c>
      <c r="B181" s="58" t="s">
        <v>71</v>
      </c>
      <c r="C181" s="63" t="s">
        <v>119</v>
      </c>
      <c r="D181" s="60" t="s">
        <v>63</v>
      </c>
      <c r="E181" s="66">
        <v>510</v>
      </c>
      <c r="F181" s="58" t="s">
        <v>215</v>
      </c>
      <c r="G181" s="81" t="s">
        <v>31</v>
      </c>
    </row>
    <row r="182" spans="1:7" ht="27.95" customHeight="1" x14ac:dyDescent="0.25">
      <c r="A182" s="63" t="s">
        <v>177</v>
      </c>
      <c r="B182" s="58">
        <v>2046</v>
      </c>
      <c r="C182" s="63" t="s">
        <v>106</v>
      </c>
      <c r="D182" s="64" t="s">
        <v>107</v>
      </c>
      <c r="E182" s="66">
        <v>17798.400000000001</v>
      </c>
      <c r="F182" s="58">
        <v>2734</v>
      </c>
      <c r="G182" s="81" t="s">
        <v>31</v>
      </c>
    </row>
    <row r="183" spans="1:7" ht="27.95" customHeight="1" x14ac:dyDescent="0.25">
      <c r="A183" s="63" t="s">
        <v>177</v>
      </c>
      <c r="B183" s="58" t="s">
        <v>115</v>
      </c>
      <c r="C183" s="63" t="s">
        <v>114</v>
      </c>
      <c r="D183" s="64" t="s">
        <v>63</v>
      </c>
      <c r="E183" s="105">
        <v>768</v>
      </c>
      <c r="F183" s="58" t="s">
        <v>215</v>
      </c>
      <c r="G183" s="81" t="s">
        <v>31</v>
      </c>
    </row>
    <row r="184" spans="1:7" ht="27.95" customHeight="1" x14ac:dyDescent="0.25">
      <c r="A184" s="63" t="s">
        <v>177</v>
      </c>
      <c r="B184" s="58" t="s">
        <v>71</v>
      </c>
      <c r="C184" s="63" t="s">
        <v>119</v>
      </c>
      <c r="D184" s="60" t="s">
        <v>63</v>
      </c>
      <c r="E184" s="66">
        <v>633.6</v>
      </c>
      <c r="F184" s="58" t="s">
        <v>215</v>
      </c>
      <c r="G184" s="81" t="s">
        <v>31</v>
      </c>
    </row>
    <row r="185" spans="1:7" ht="27.95" customHeight="1" x14ac:dyDescent="0.25">
      <c r="A185" s="87"/>
      <c r="B185" s="88"/>
      <c r="C185" s="95"/>
      <c r="D185" s="90"/>
      <c r="E185" s="97">
        <f>SUM(E179:E184)</f>
        <v>53200</v>
      </c>
      <c r="F185" s="88"/>
      <c r="G185" s="96"/>
    </row>
    <row r="186" spans="1:7" ht="27.95" customHeight="1" x14ac:dyDescent="0.25">
      <c r="A186" s="65"/>
      <c r="B186" s="58" t="s">
        <v>110</v>
      </c>
      <c r="C186" s="58" t="s">
        <v>83</v>
      </c>
      <c r="D186" s="58"/>
      <c r="E186" s="93">
        <f>84.2</f>
        <v>84.2</v>
      </c>
      <c r="F186" s="58">
        <v>40526</v>
      </c>
      <c r="G186" s="62" t="s">
        <v>109</v>
      </c>
    </row>
    <row r="187" spans="1:7" ht="27.75" customHeight="1" x14ac:dyDescent="0.25">
      <c r="A187" s="98"/>
      <c r="B187" s="98"/>
      <c r="C187" s="98"/>
      <c r="D187" s="98"/>
      <c r="E187" s="94">
        <f>SUM(E186:E186)</f>
        <v>84.2</v>
      </c>
      <c r="F187" s="100"/>
      <c r="G187" s="98"/>
    </row>
    <row r="188" spans="1:7" ht="33" customHeight="1" x14ac:dyDescent="0.25">
      <c r="A188" s="101"/>
      <c r="B188" s="101"/>
      <c r="C188" s="101"/>
      <c r="D188" s="101" t="s">
        <v>197</v>
      </c>
      <c r="E188" s="97">
        <f>E25+E39+E81+E108+E176+E178+E185+E187</f>
        <v>686915.97</v>
      </c>
      <c r="F188" s="102"/>
      <c r="G188" s="103"/>
    </row>
    <row r="189" spans="1:7" x14ac:dyDescent="0.25">
      <c r="A189" s="23"/>
      <c r="B189" s="23"/>
      <c r="C189" s="23"/>
      <c r="D189" s="23"/>
      <c r="E189" s="53"/>
      <c r="F189" s="24"/>
    </row>
    <row r="190" spans="1:7" x14ac:dyDescent="0.25">
      <c r="A190" s="23"/>
      <c r="B190" s="23"/>
      <c r="C190" s="23"/>
      <c r="D190" s="23"/>
      <c r="E190" s="53"/>
      <c r="F190" s="24"/>
    </row>
    <row r="191" spans="1:7" x14ac:dyDescent="0.25">
      <c r="A191" s="23"/>
      <c r="B191" s="23"/>
      <c r="C191" s="23"/>
      <c r="D191" s="23"/>
      <c r="E191" s="53"/>
      <c r="F191" s="24"/>
    </row>
    <row r="192" spans="1:7" x14ac:dyDescent="0.25">
      <c r="A192" s="23"/>
      <c r="B192" s="23"/>
      <c r="C192" s="23"/>
      <c r="D192" s="23"/>
      <c r="E192" s="53"/>
      <c r="F192" s="24"/>
    </row>
    <row r="193" spans="1:6" x14ac:dyDescent="0.25">
      <c r="A193" s="23"/>
      <c r="B193" s="23"/>
      <c r="C193" s="23"/>
      <c r="D193" s="48"/>
      <c r="E193" s="53"/>
      <c r="F193" s="24"/>
    </row>
    <row r="194" spans="1:6" x14ac:dyDescent="0.25">
      <c r="A194" s="23"/>
      <c r="B194" s="23"/>
      <c r="C194" s="23"/>
      <c r="D194" s="47"/>
      <c r="E194" s="53"/>
      <c r="F194" s="24"/>
    </row>
    <row r="195" spans="1:6" x14ac:dyDescent="0.25">
      <c r="A195" s="23"/>
      <c r="B195" s="23"/>
      <c r="C195" s="23"/>
      <c r="D195" s="47"/>
      <c r="E195" s="53"/>
      <c r="F195" s="24"/>
    </row>
    <row r="196" spans="1:6" x14ac:dyDescent="0.25">
      <c r="A196" s="23"/>
      <c r="B196" s="23"/>
      <c r="C196" s="23"/>
      <c r="D196" s="49"/>
      <c r="E196" s="53"/>
      <c r="F196" s="24"/>
    </row>
    <row r="197" spans="1:6" x14ac:dyDescent="0.25">
      <c r="A197" s="23"/>
      <c r="B197" s="23"/>
      <c r="C197" s="23"/>
      <c r="D197" s="47"/>
      <c r="E197" s="53"/>
      <c r="F197" s="24"/>
    </row>
    <row r="198" spans="1:6" x14ac:dyDescent="0.25">
      <c r="A198" s="23"/>
      <c r="B198" s="23"/>
      <c r="C198" s="23"/>
      <c r="D198" s="47"/>
      <c r="E198" s="53"/>
      <c r="F198" s="24"/>
    </row>
    <row r="199" spans="1:6" x14ac:dyDescent="0.25">
      <c r="A199" s="23"/>
      <c r="B199" s="23"/>
      <c r="C199" s="23"/>
      <c r="D199" s="23"/>
      <c r="E199" s="53"/>
      <c r="F199" s="24"/>
    </row>
    <row r="200" spans="1:6" x14ac:dyDescent="0.25">
      <c r="A200" s="23"/>
      <c r="B200" s="23"/>
      <c r="C200" s="23"/>
      <c r="D200" s="23"/>
      <c r="E200" s="53"/>
      <c r="F200" s="24"/>
    </row>
    <row r="201" spans="1:6" x14ac:dyDescent="0.25">
      <c r="A201" s="23"/>
      <c r="B201" s="23"/>
      <c r="C201" s="23"/>
      <c r="D201" s="23"/>
      <c r="E201" s="53"/>
      <c r="F201" s="24"/>
    </row>
    <row r="202" spans="1:6" x14ac:dyDescent="0.25">
      <c r="A202" s="23"/>
      <c r="B202" s="23"/>
      <c r="C202" s="23"/>
      <c r="D202" s="23"/>
      <c r="E202" s="53"/>
      <c r="F202" s="24"/>
    </row>
    <row r="203" spans="1:6" x14ac:dyDescent="0.25">
      <c r="A203" s="23"/>
      <c r="B203" s="23"/>
      <c r="C203" s="23"/>
      <c r="D203" s="23"/>
      <c r="E203" s="53"/>
      <c r="F203" s="24"/>
    </row>
    <row r="204" spans="1:6" x14ac:dyDescent="0.25">
      <c r="A204" s="23"/>
      <c r="B204" s="23"/>
      <c r="C204" s="23"/>
      <c r="D204" s="23"/>
      <c r="E204" s="53"/>
      <c r="F204" s="24"/>
    </row>
    <row r="205" spans="1:6" x14ac:dyDescent="0.25">
      <c r="A205" s="23"/>
      <c r="B205" s="23"/>
      <c r="C205" s="23"/>
      <c r="D205" s="23"/>
      <c r="E205" s="53"/>
      <c r="F205" s="24"/>
    </row>
    <row r="206" spans="1:6" x14ac:dyDescent="0.25">
      <c r="A206" s="23"/>
      <c r="B206" s="23"/>
      <c r="C206" s="23"/>
      <c r="D206" s="23"/>
      <c r="E206" s="53"/>
      <c r="F206" s="24"/>
    </row>
    <row r="207" spans="1:6" x14ac:dyDescent="0.25">
      <c r="A207" s="23"/>
      <c r="B207" s="23"/>
      <c r="C207" s="23"/>
      <c r="D207" s="23"/>
      <c r="E207" s="53"/>
      <c r="F207" s="24"/>
    </row>
    <row r="208" spans="1:6" x14ac:dyDescent="0.25">
      <c r="E208" s="55"/>
    </row>
    <row r="209" spans="5:5" x14ac:dyDescent="0.25">
      <c r="E209" s="52"/>
    </row>
    <row r="210" spans="5:5" x14ac:dyDescent="0.25">
      <c r="E210" s="52"/>
    </row>
    <row r="211" spans="5:5" x14ac:dyDescent="0.25">
      <c r="E211" s="52"/>
    </row>
    <row r="212" spans="5:5" x14ac:dyDescent="0.25">
      <c r="E212" s="55"/>
    </row>
    <row r="213" spans="5:5" x14ac:dyDescent="0.25">
      <c r="E213" s="52"/>
    </row>
    <row r="214" spans="5:5" x14ac:dyDescent="0.25">
      <c r="E214" s="52"/>
    </row>
    <row r="216" spans="5:5" x14ac:dyDescent="0.25">
      <c r="E216" s="52"/>
    </row>
  </sheetData>
  <autoFilter ref="A1:G188" xr:uid="{00000000-0009-0000-0000-000001000000}"/>
  <phoneticPr fontId="15" type="noConversion"/>
  <pageMargins left="0.51181102362204722" right="0.51181102362204722" top="0.98425196850393704" bottom="0.39370078740157483" header="0.31496062992125984" footer="0.31496062992125984"/>
  <pageSetup paperSize="9" scale="45" orientation="portrait" horizontalDpi="1200" r:id="rId1"/>
  <rowBreaks count="3" manualBreakCount="3">
    <brk id="39" max="12" man="1"/>
    <brk id="81" max="12" man="1"/>
    <brk id="131" max="12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F4CED3-1423-444B-8B91-DCD138A4E52F}">
  <dimension ref="A1"/>
  <sheetViews>
    <sheetView workbookViewId="0">
      <selection activeCell="B1" sqref="B1:P1048576"/>
    </sheetView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anexo  </vt:lpstr>
      <vt:lpstr>abril-26</vt:lpstr>
      <vt:lpstr>Planilha2</vt:lpstr>
      <vt:lpstr>'abril-26'!Area_de_impressao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Mariana</dc:creator>
  <cp:lastModifiedBy>Gerente Financeiro Santa Casa de Misericórdia de Guara</cp:lastModifiedBy>
  <cp:lastPrinted>2026-06-23T16:30:24Z</cp:lastPrinted>
  <dcterms:created xsi:type="dcterms:W3CDTF">2015-02-24T11:41:13Z</dcterms:created>
  <dcterms:modified xsi:type="dcterms:W3CDTF">2026-07-02T19:04:14Z</dcterms:modified>
</cp:coreProperties>
</file>