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18"/>
  <workbookPr/>
  <mc:AlternateContent xmlns:mc="http://schemas.openxmlformats.org/markup-compatibility/2006">
    <mc:Choice Requires="x15">
      <x15ac:absPath xmlns:x15ac="http://schemas.microsoft.com/office/spreadsheetml/2010/11/ac" url="C:\Users\Mariana Rodrigues\Documentos\Dados\SITE\CONTRATO 08-2015\"/>
    </mc:Choice>
  </mc:AlternateContent>
  <xr:revisionPtr revIDLastSave="0" documentId="13_ncr:1_{0D2937C4-0FF4-456C-9551-F31D621C8DDA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nexo  " sheetId="25" r:id="rId1"/>
    <sheet name="fev-26" sheetId="26" r:id="rId2"/>
  </sheets>
  <definedNames>
    <definedName name="_xlnm._FilterDatabase" localSheetId="1" hidden="1">'fev-26'!$A$1:$G$163</definedName>
    <definedName name="_xlnm.Print_Area" localSheetId="1">'fev-26'!$A$1:$G$163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1" i="25" l="1"/>
  <c r="D81" i="25"/>
  <c r="F31" i="25"/>
  <c r="E152" i="26"/>
  <c r="E151" i="26"/>
  <c r="E162" i="26"/>
  <c r="E88" i="26"/>
  <c r="E153" i="26" l="1"/>
  <c r="E38" i="26" l="1"/>
  <c r="E25" i="26" l="1"/>
  <c r="E160" i="26" l="1"/>
  <c r="E81" i="26" l="1"/>
  <c r="F30" i="25" l="1"/>
  <c r="F33" i="25" s="1"/>
  <c r="D83" i="25" l="1"/>
  <c r="E82" i="26" l="1"/>
  <c r="E163" i="26" s="1"/>
  <c r="F83" i="25" l="1"/>
  <c r="C83" i="25"/>
  <c r="F103" i="25" s="1"/>
  <c r="F104" i="25" s="1"/>
  <c r="F106" i="25" s="1"/>
  <c r="B83" i="25"/>
  <c r="F36" i="25" l="1"/>
  <c r="F102" i="25" s="1"/>
  <c r="E83" i="2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Mariana Rodrigues</author>
  </authors>
  <commentList>
    <comment ref="F31" authorId="0" shapeId="0" xr:uid="{650BB28C-0EC0-4387-9149-E80694C721DA}">
      <text>
        <r>
          <rPr>
            <b/>
            <sz val="9"/>
            <color indexed="81"/>
            <rFont val="Segoe UI"/>
            <family val="2"/>
          </rPr>
          <t>Mariana Rodrigues:</t>
        </r>
        <r>
          <rPr>
            <sz val="9"/>
            <color indexed="81"/>
            <rFont val="Segoe UI"/>
            <family val="2"/>
          </rPr>
          <t xml:space="preserve">
 conta 67034 892,65
conta 3030 247,74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Mariana Rodrigues</author>
  </authors>
  <commentList>
    <comment ref="E20" authorId="0" shapeId="0" xr:uid="{4F4627C1-A6F3-4361-AC57-D72EB73F7508}">
      <text>
        <r>
          <rPr>
            <b/>
            <sz val="9"/>
            <color indexed="81"/>
            <rFont val="Segoe UI"/>
            <family val="2"/>
          </rPr>
          <t>Mariana Rodrigues:</t>
        </r>
        <r>
          <rPr>
            <sz val="9"/>
            <color indexed="81"/>
            <rFont val="Segoe UI"/>
            <family val="2"/>
          </rPr>
          <t xml:space="preserve">
06 atendimentos não presenciais  e 01 plantao 24/01</t>
        </r>
      </text>
    </comment>
    <comment ref="E89" authorId="0" shapeId="0" xr:uid="{36ACCC5E-4238-4DC6-B56C-85F159D24C56}">
      <text>
        <r>
          <rPr>
            <b/>
            <sz val="9"/>
            <color indexed="81"/>
            <rFont val="Segoe UI"/>
            <family val="2"/>
          </rPr>
          <t>Mariana Rodrigues:</t>
        </r>
        <r>
          <rPr>
            <sz val="9"/>
            <color indexed="81"/>
            <rFont val="Segoe UI"/>
            <family val="2"/>
          </rPr>
          <t xml:space="preserve">
31exames</t>
        </r>
      </text>
    </comment>
    <comment ref="E92" authorId="0" shapeId="0" xr:uid="{F7FDBDDB-D137-4E8B-92B4-320CDEC05FB6}">
      <text>
        <r>
          <rPr>
            <b/>
            <sz val="9"/>
            <color indexed="81"/>
            <rFont val="Segoe UI"/>
            <family val="2"/>
          </rPr>
          <t>Mariana Rodrigues:</t>
        </r>
        <r>
          <rPr>
            <sz val="9"/>
            <color indexed="81"/>
            <rFont val="Segoe UI"/>
            <family val="2"/>
          </rPr>
          <t xml:space="preserve">
52
 exames</t>
        </r>
      </text>
    </comment>
    <comment ref="E95" authorId="0" shapeId="0" xr:uid="{FB299F5C-9CF6-4FFE-97B2-14692418F6F6}">
      <text>
        <r>
          <rPr>
            <b/>
            <sz val="9"/>
            <color indexed="81"/>
            <rFont val="Segoe UI"/>
            <family val="2"/>
          </rPr>
          <t>Mariana Rodrigues:</t>
        </r>
        <r>
          <rPr>
            <sz val="9"/>
            <color indexed="81"/>
            <rFont val="Segoe UI"/>
            <family val="2"/>
          </rPr>
          <t xml:space="preserve">
11naso</t>
        </r>
      </text>
    </comment>
    <comment ref="E98" authorId="0" shapeId="0" xr:uid="{C3FE6C07-2619-4FA0-9D7D-7DF6F887C980}">
      <text>
        <r>
          <rPr>
            <b/>
            <sz val="9"/>
            <color indexed="81"/>
            <rFont val="Segoe UI"/>
            <family val="2"/>
          </rPr>
          <t>Mariana Rodrigues:</t>
        </r>
        <r>
          <rPr>
            <sz val="9"/>
            <color indexed="81"/>
            <rFont val="Segoe UI"/>
            <family val="2"/>
          </rPr>
          <t xml:space="preserve">
150
exames</t>
        </r>
      </text>
    </comment>
    <comment ref="E101" authorId="0" shapeId="0" xr:uid="{08129771-E837-4D71-9D35-931CF2AA887E}">
      <text>
        <r>
          <rPr>
            <b/>
            <sz val="9"/>
            <color indexed="81"/>
            <rFont val="Segoe UI"/>
            <family val="2"/>
          </rPr>
          <t>Mariana Rodrigues:</t>
        </r>
        <r>
          <rPr>
            <sz val="9"/>
            <color indexed="81"/>
            <rFont val="Segoe UI"/>
            <family val="2"/>
          </rPr>
          <t xml:space="preserve">
163
 exames laudados</t>
        </r>
      </text>
    </comment>
    <comment ref="E102" authorId="0" shapeId="0" xr:uid="{48B299EB-8DB5-49B2-8804-7695496897F8}">
      <text>
        <r>
          <rPr>
            <b/>
            <sz val="9"/>
            <color indexed="81"/>
            <rFont val="Segoe UI"/>
            <family val="2"/>
          </rPr>
          <t>Mariana Rodrigues:</t>
        </r>
        <r>
          <rPr>
            <sz val="9"/>
            <color indexed="81"/>
            <rFont val="Segoe UI"/>
            <family val="2"/>
          </rPr>
          <t xml:space="preserve">
74
exames</t>
        </r>
      </text>
    </comment>
    <comment ref="E103" authorId="0" shapeId="0" xr:uid="{7FA484CE-7886-4A21-A617-F321E13B5F14}">
      <text>
        <r>
          <rPr>
            <b/>
            <sz val="9"/>
            <color indexed="81"/>
            <rFont val="Segoe UI"/>
            <family val="2"/>
          </rPr>
          <t>Mariana Rodrigues:</t>
        </r>
        <r>
          <rPr>
            <sz val="9"/>
            <color indexed="81"/>
            <rFont val="Segoe UI"/>
            <family val="2"/>
          </rPr>
          <t xml:space="preserve">
46
 testes seguimento</t>
        </r>
      </text>
    </comment>
    <comment ref="F103" authorId="0" shapeId="0" xr:uid="{55E7E5BD-5C5F-44F8-B2AF-94D0C57CD5E2}">
      <text>
        <r>
          <rPr>
            <b/>
            <sz val="9"/>
            <color indexed="81"/>
            <rFont val="Segoe UI"/>
            <charset val="1"/>
          </rPr>
          <t>Mariana Rodrigues:</t>
        </r>
        <r>
          <rPr>
            <sz val="9"/>
            <color indexed="81"/>
            <rFont val="Segoe UI"/>
            <charset val="1"/>
          </rPr>
          <t xml:space="preserve">
</t>
        </r>
      </text>
    </comment>
    <comment ref="E104" authorId="0" shapeId="0" xr:uid="{BB0A17AE-EC77-471B-879A-6749C10A9B06}">
      <text>
        <r>
          <rPr>
            <b/>
            <sz val="9"/>
            <color indexed="81"/>
            <rFont val="Segoe UI"/>
            <family val="2"/>
          </rPr>
          <t>Mariana Rodrigues:</t>
        </r>
        <r>
          <rPr>
            <sz val="9"/>
            <color indexed="81"/>
            <rFont val="Segoe UI"/>
            <family val="2"/>
          </rPr>
          <t xml:space="preserve">
3
 testes maternidade</t>
        </r>
      </text>
    </comment>
    <comment ref="F104" authorId="0" shapeId="0" xr:uid="{F306C1E5-B9C7-40F7-BEF5-19A3C60C7A91}">
      <text>
        <r>
          <rPr>
            <b/>
            <sz val="9"/>
            <color indexed="81"/>
            <rFont val="Segoe UI"/>
            <charset val="1"/>
          </rPr>
          <t>Mariana Rodrigues:</t>
        </r>
        <r>
          <rPr>
            <sz val="9"/>
            <color indexed="81"/>
            <rFont val="Segoe UI"/>
            <charset val="1"/>
          </rPr>
          <t xml:space="preserve">
</t>
        </r>
      </text>
    </comment>
    <comment ref="E105" authorId="0" shapeId="0" xr:uid="{D8A54087-00A5-44FA-A372-79DF91C14C28}">
      <text>
        <r>
          <rPr>
            <b/>
            <sz val="9"/>
            <color indexed="81"/>
            <rFont val="Segoe UI"/>
            <family val="2"/>
          </rPr>
          <t>Mariana Rodrigues:</t>
        </r>
        <r>
          <rPr>
            <sz val="9"/>
            <color indexed="81"/>
            <rFont val="Segoe UI"/>
            <family val="2"/>
          </rPr>
          <t xml:space="preserve">
4
exames eletroencefalograma</t>
        </r>
      </text>
    </comment>
    <comment ref="E108" authorId="0" shapeId="0" xr:uid="{B53AD361-8FE1-42C3-A5F0-58049422EA60}">
      <text>
        <r>
          <rPr>
            <b/>
            <sz val="9"/>
            <color indexed="81"/>
            <rFont val="Segoe UI"/>
            <charset val="1"/>
          </rPr>
          <t>Mariana Rodrigues:</t>
        </r>
        <r>
          <rPr>
            <sz val="9"/>
            <color indexed="81"/>
            <rFont val="Segoe UI"/>
            <charset val="1"/>
          </rPr>
          <t xml:space="preserve">
15 exames</t>
        </r>
      </text>
    </comment>
    <comment ref="E111" authorId="0" shapeId="0" xr:uid="{34E6729D-9096-437B-B04F-1D5DA6A6C48B}">
      <text>
        <r>
          <rPr>
            <b/>
            <sz val="9"/>
            <color indexed="81"/>
            <rFont val="Segoe UI"/>
            <family val="2"/>
          </rPr>
          <t>Mariana Rodrigues:</t>
        </r>
        <r>
          <rPr>
            <sz val="9"/>
            <color indexed="81"/>
            <rFont val="Segoe UI"/>
            <family val="2"/>
          </rPr>
          <t xml:space="preserve">
387
exames</t>
        </r>
      </text>
    </comment>
    <comment ref="E114" authorId="0" shapeId="0" xr:uid="{ABD9D320-76EB-4A03-93E7-9F6C5016BC08}">
      <text>
        <r>
          <rPr>
            <b/>
            <sz val="9"/>
            <color indexed="81"/>
            <rFont val="Segoe UI"/>
            <family val="2"/>
          </rPr>
          <t>Mariana Rodrigues:</t>
        </r>
        <r>
          <rPr>
            <sz val="9"/>
            <color indexed="81"/>
            <rFont val="Segoe UI"/>
            <family val="2"/>
          </rPr>
          <t xml:space="preserve">
378
 exames
</t>
        </r>
      </text>
    </comment>
    <comment ref="E124" authorId="0" shapeId="0" xr:uid="{2E4971B0-2500-46C9-9B24-2E7BD9BA06F4}">
      <text>
        <r>
          <rPr>
            <b/>
            <sz val="9"/>
            <color indexed="81"/>
            <rFont val="Segoe UI"/>
            <family val="2"/>
          </rPr>
          <t>Mariana Rodrigues:</t>
        </r>
        <r>
          <rPr>
            <sz val="9"/>
            <color indexed="81"/>
            <rFont val="Segoe UI"/>
            <family val="2"/>
          </rPr>
          <t xml:space="preserve">
10.425 exames realizados em janeiro-26
</t>
        </r>
      </text>
    </comment>
    <comment ref="E127" authorId="0" shapeId="0" xr:uid="{557E100C-5C16-4EEA-AD7B-969200E7C463}">
      <text>
        <r>
          <rPr>
            <b/>
            <sz val="9"/>
            <color indexed="81"/>
            <rFont val="Segoe UI"/>
            <family val="2"/>
          </rPr>
          <t>Mariana Rodrigues:</t>
        </r>
        <r>
          <rPr>
            <sz val="9"/>
            <color indexed="81"/>
            <rFont val="Segoe UI"/>
            <family val="2"/>
          </rPr>
          <t xml:space="preserve">
8.431 exames realizados em fevereiro-26
</t>
        </r>
      </text>
    </comment>
    <comment ref="E131" authorId="0" shapeId="0" xr:uid="{73A9FD58-DB81-4410-89A9-7A657E6D29B0}">
      <text>
        <r>
          <rPr>
            <b/>
            <sz val="9"/>
            <color indexed="81"/>
            <rFont val="Segoe UI"/>
            <family val="2"/>
          </rPr>
          <t>Mariana Rodrigues:</t>
        </r>
        <r>
          <rPr>
            <sz val="9"/>
            <color indexed="81"/>
            <rFont val="Segoe UI"/>
            <family val="2"/>
          </rPr>
          <t xml:space="preserve">
19 procedimentos
</t>
        </r>
      </text>
    </comment>
    <comment ref="E139" authorId="0" shapeId="0" xr:uid="{45D9878A-4502-4D60-B097-4380D9FA03E3}">
      <text>
        <r>
          <rPr>
            <b/>
            <sz val="9"/>
            <color indexed="81"/>
            <rFont val="Segoe UI"/>
            <family val="2"/>
          </rPr>
          <t>Mariana Rodrigues:</t>
        </r>
        <r>
          <rPr>
            <sz val="9"/>
            <color indexed="81"/>
            <rFont val="Segoe UI"/>
            <family val="2"/>
          </rPr>
          <t xml:space="preserve">
180 exames realizados em janeiro-26</t>
        </r>
      </text>
    </comment>
    <comment ref="E143" authorId="0" shapeId="0" xr:uid="{2E26395F-2289-4A5C-9391-A68EA0196EC4}">
      <text>
        <r>
          <rPr>
            <b/>
            <sz val="9"/>
            <color indexed="81"/>
            <rFont val="Segoe UI"/>
            <family val="2"/>
          </rPr>
          <t>Mariana Rodrigues:</t>
        </r>
        <r>
          <rPr>
            <sz val="9"/>
            <color indexed="81"/>
            <rFont val="Segoe UI"/>
            <family val="2"/>
          </rPr>
          <t xml:space="preserve">
08 exames</t>
        </r>
      </text>
    </comment>
    <comment ref="E148" authorId="0" shapeId="0" xr:uid="{25215C57-98A2-48FE-ADC8-94E18B32177D}">
      <text>
        <r>
          <rPr>
            <b/>
            <sz val="9"/>
            <color indexed="81"/>
            <rFont val="Segoe UI"/>
            <family val="2"/>
          </rPr>
          <t>Mariana Rodrigues:</t>
        </r>
        <r>
          <rPr>
            <sz val="9"/>
            <color indexed="81"/>
            <rFont val="Segoe UI"/>
            <family val="2"/>
          </rPr>
          <t xml:space="preserve">
7.392 exames janeiro-26</t>
        </r>
      </text>
    </comment>
  </commentList>
</comments>
</file>

<file path=xl/sharedStrings.xml><?xml version="1.0" encoding="utf-8"?>
<sst xmlns="http://schemas.openxmlformats.org/spreadsheetml/2006/main" count="831" uniqueCount="255">
  <si>
    <t>DEMONSTRATIVO INTEGRAL DAS RECEITAS E DESPESAS</t>
  </si>
  <si>
    <t>CNPJ:</t>
  </si>
  <si>
    <t>ENDEREÇO E CEP:</t>
  </si>
  <si>
    <t>CPF:</t>
  </si>
  <si>
    <t>EXERCÍCIO:</t>
  </si>
  <si>
    <t>DOCUMENTO</t>
  </si>
  <si>
    <t>DATA</t>
  </si>
  <si>
    <t>VIGÊNCIA</t>
  </si>
  <si>
    <t>VALOR - R$</t>
  </si>
  <si>
    <t>DATA PREVISTA PARA O REPASSE (2)</t>
  </si>
  <si>
    <t>VALORES PREVISTOS (R$)</t>
  </si>
  <si>
    <t>DATA DO REPASSE</t>
  </si>
  <si>
    <t>NÚMERO DO DOCUMENTO DE CRÉDITO</t>
  </si>
  <si>
    <t>VALORES REPASSADOS (R$)</t>
  </si>
  <si>
    <t>(B) REPASSES PÚBLICOS NO EXERCÍCIO</t>
  </si>
  <si>
    <t>(E) TOTAL DE RECURSOS (A + B + C + D)</t>
  </si>
  <si>
    <t>(G) TOTAL DE RECURSOS DISPONÍVEIS NO EXERCÍCIO (E + F)</t>
  </si>
  <si>
    <t>(C) RECEITAS COM APLICAÇÕES FINANCEIRAS DOS REPASSES PÚBLICOS</t>
  </si>
  <si>
    <t>(1) Verba: Federal, Estadual ou Municipal, devendo ser elaborado um anexo para cada fonte de recurso</t>
  </si>
  <si>
    <t>(2) Incluir valores previstos no exercício anterior e repassados neste exercício.</t>
  </si>
  <si>
    <t>ORIGEM DOS RECURSOS (4)</t>
  </si>
  <si>
    <t>CATEGORIA OU FINALIDADE DA DESPESA (8)</t>
  </si>
  <si>
    <t>DESPESAS CONTABILIZADAS NESTE EXERCÍCIO (R$)</t>
  </si>
  <si>
    <t>DESPESAS CONTABILIZADAS EM EXERCÍCIO ANTERIORES E PAGAS NESTE EXERCÍCIO (R$) (H)</t>
  </si>
  <si>
    <t>DESPESAS CONTABILIZADAS NESTE EXERCÍCIO E PAGAS NESTE EXERCÍCIO (R$) (I)</t>
  </si>
  <si>
    <t>DESPESAS CONTABILIZADAS NESTE EXERCÍCIO A PAGAR EM EXERCÍCIOS SEGUINTES (R$)</t>
  </si>
  <si>
    <t>Recursos Humanos (5)</t>
  </si>
  <si>
    <t>Recursos Humanos (6)</t>
  </si>
  <si>
    <t>Medicamentos</t>
  </si>
  <si>
    <t>Gêneros alimentícios</t>
  </si>
  <si>
    <t>Outros materiais de consumo</t>
  </si>
  <si>
    <t>Outros serviços de terceiros</t>
  </si>
  <si>
    <t>Locação de imóveis</t>
  </si>
  <si>
    <t>Bens e materiais permanentes</t>
  </si>
  <si>
    <t>Obras</t>
  </si>
  <si>
    <t>Despesas Financeiras e bancárias</t>
  </si>
  <si>
    <t>Outras despesas</t>
  </si>
  <si>
    <t>TOTAL</t>
  </si>
  <si>
    <t>Combustível</t>
  </si>
  <si>
    <t>Utilidades públicas (7)</t>
  </si>
  <si>
    <t>Locações diversas</t>
  </si>
  <si>
    <t>(4) Verba: Federal, Estadual, Municipal e Recursos Próprios, devendo ser elaborado um enxo para cada fonte de recurso.</t>
  </si>
  <si>
    <t>(5) Salários, encargos e benefícios.</t>
  </si>
  <si>
    <t>(6) Autônomos e pessoa jurídica</t>
  </si>
  <si>
    <t>(7) Energia elétrica, água e esgoto, gás, telefone e internet</t>
  </si>
  <si>
    <t>(8) No rol exemplificativo incluir também as aquisições e os compromissos assumidos que não são classificados contabilmente como DESPESAS, como, por exemplo, aquisição de bens permanentes.</t>
  </si>
  <si>
    <t>(*) Apenas para entidades da área da Saúde.</t>
  </si>
  <si>
    <t>Serviços médicos (*)</t>
  </si>
  <si>
    <t>DEMONSTRATIVO DO SALDO FINANCEIRO DO EXERCÍCIO</t>
  </si>
  <si>
    <t>(G) TOTAL DE RECURSOS DISPONÍVEL NO EXERCÍCIO</t>
  </si>
  <si>
    <t>(J) DESPESAS PAGAS NO EXERCÍCIO (H+I)</t>
  </si>
  <si>
    <t>(K) RECURSO PÚBLICO NÃO APLICADO [E - (J - F)]</t>
  </si>
  <si>
    <t>(L) VALOR DEVOLVIDO AO ÓRGÃO PÚBLICO</t>
  </si>
  <si>
    <t>Presidente</t>
  </si>
  <si>
    <t>CONTRATO DE GESTÃO</t>
  </si>
  <si>
    <t>CONTRATANTE</t>
  </si>
  <si>
    <t>CONTRATADA</t>
  </si>
  <si>
    <t>ENTIDADE GERENCIADA (*):</t>
  </si>
  <si>
    <t>RESPONSÁVEL PELA ORGANIZAÇÃO SOCIAL:</t>
  </si>
  <si>
    <t>ORIGEM DOS RECURSOS (1)</t>
  </si>
  <si>
    <t>Municipal</t>
  </si>
  <si>
    <t>OBJETO DO CONTRATO DE GESTÃO:</t>
  </si>
  <si>
    <t>Praça Dr Botelho Egas, 11 - Centro - Guararema -SP CEP: 08900-000</t>
  </si>
  <si>
    <t>48.517.932/0001-32</t>
  </si>
  <si>
    <t>Santa Casa de Misericórdia de Guararema</t>
  </si>
  <si>
    <t>Prefeitura Municipal de Guararema</t>
  </si>
  <si>
    <t>(D) OUTRAS RECEITAS DECORRENTES DA EXECUÇÃO DO AJUSTE (3)</t>
  </si>
  <si>
    <t>NF</t>
  </si>
  <si>
    <t>Especificação</t>
  </si>
  <si>
    <t>VALOR APLICADO</t>
  </si>
  <si>
    <t>Nº. CHEQUE</t>
  </si>
  <si>
    <t>darf</t>
  </si>
  <si>
    <t>Serviço de Diagnóstico por Imagem</t>
  </si>
  <si>
    <t>recibo</t>
  </si>
  <si>
    <t>gps</t>
  </si>
  <si>
    <t>grf</t>
  </si>
  <si>
    <t>Fundo de Garantia por tempo de Serviço</t>
  </si>
  <si>
    <t>Serviço de Oftalmologia</t>
  </si>
  <si>
    <t>Serviço de Otorrinolaringologia</t>
  </si>
  <si>
    <t>Mourão e Buzzato Médicos Associados Ltda</t>
  </si>
  <si>
    <t>Serviços Administrativos</t>
  </si>
  <si>
    <t>Serviço de Cardiologia</t>
  </si>
  <si>
    <t>Serviços de Enfermagem</t>
  </si>
  <si>
    <t>Banco Bradesco S.A</t>
  </si>
  <si>
    <t>Serviços médicos</t>
  </si>
  <si>
    <t>Recursos humanos(5)</t>
  </si>
  <si>
    <t>DEMONSTRATIVO DOS RECURSOS DISPONÍVEIS NO EXERCÍCIO</t>
  </si>
  <si>
    <t>(M) VALOR AUTORIZADO PARA APLICAÇÃO NO EXERCÍCIO SEGUINTE (K-L)</t>
  </si>
  <si>
    <t>DEMONSTRATIVO DAS DESPESAS INCORRIDAS NO EXERCÍCIO</t>
  </si>
  <si>
    <t>Serviço de Neurologia</t>
  </si>
  <si>
    <t>Material Médico e Hospitalar(*)</t>
  </si>
  <si>
    <t>ANEXO 8</t>
  </si>
  <si>
    <t>REPASSE AO TERCEIRO SETOR</t>
  </si>
  <si>
    <t>(F) RECURSOS PRÓPRIOS DA ORGANIZAÇÃO SOCIAL</t>
  </si>
  <si>
    <t>(3) Receitas com estacionamento, aluguéis entre outras.</t>
  </si>
  <si>
    <t>(9) Quando a diferença entre coluna DESPESA CONTABILIZADA NESTE EXERCÍCIO  e a Coluna DESPESAS CONTABILIZADAS NESTE EXERCÍCIO E PAGAS NESTE EXERCÍCIO for decorrente de descontos obtidos ou pagamento de multa por atraso, o resultado não deve aparecer na coluna DESPESAS CONTABILIZADAS NESTE EXERCÍCIO A PAGAR EM EXERCÍCIOS SEGUINTES, uma vez que tais descontos ou multas são contabilizados em contas de receitas ou despesas. Assim sendo deverá se indicado como nota de rodapé os valores e as respectivas contas de receitas e despesas.</t>
  </si>
  <si>
    <t>Declaramos, na qualidade de responsáveis pela entidade supra epigrafada, sob as penas da Lei, que a despesa relacionada comprova a exata aplicação dos recursos recebidos para os fins indicados, conforme programa de trabalho aprovado, proposto ao Órgão Público Contratante.</t>
  </si>
  <si>
    <t xml:space="preserve"> </t>
  </si>
  <si>
    <t>Serviço de Dermatologia</t>
  </si>
  <si>
    <t>TOTAL DE DESPESAS PAGAS NESTE EXERCÍCIO (R$)                                                      J = (H + I)</t>
  </si>
  <si>
    <t>Serviço de Regulação</t>
  </si>
  <si>
    <t>fatura</t>
  </si>
  <si>
    <t>05.764.851/0001-24</t>
  </si>
  <si>
    <t>20.414.807/0001-88</t>
  </si>
  <si>
    <t>16.893.341/0001-73</t>
  </si>
  <si>
    <t>Serviço de Fisio/laboratório</t>
  </si>
  <si>
    <t>Transguara Transporte e Locação Ltda Epp</t>
  </si>
  <si>
    <t>02.668.680/0001-41</t>
  </si>
  <si>
    <t>07.149.505/0001-61</t>
  </si>
  <si>
    <t>Despesas Financeiras</t>
  </si>
  <si>
    <t>Extrato</t>
  </si>
  <si>
    <t>(A) SALDO DO EXERCÍCIO ANTERIOR</t>
  </si>
  <si>
    <t>Exame Ecocardiograma</t>
  </si>
  <si>
    <t>Madeu e Faraco Serviços Médicos Ltda</t>
  </si>
  <si>
    <t>11.246.809/0001-14</t>
  </si>
  <si>
    <t>Serviço oftalmologia /    auto refrator</t>
  </si>
  <si>
    <t>ISSQN</t>
  </si>
  <si>
    <t>BOLETO</t>
  </si>
  <si>
    <t>Exame Espirometria</t>
  </si>
  <si>
    <t>37.556.641/0001-37</t>
  </si>
  <si>
    <t>Exame Eletroencefalograma</t>
  </si>
  <si>
    <t xml:space="preserve">Documento de Arrecadação de Receitas Federais </t>
  </si>
  <si>
    <t>68.295.880/0001-04</t>
  </si>
  <si>
    <t>Locação diversas</t>
  </si>
  <si>
    <t>Serviço Higiene</t>
  </si>
  <si>
    <t>J Dib Clinica Médica Ltda Me</t>
  </si>
  <si>
    <t>22.960.973/0001-05</t>
  </si>
  <si>
    <t>serv administrativo/enfermagem/higiene</t>
  </si>
  <si>
    <t>Serviço Diagnóstico por Imagem</t>
  </si>
  <si>
    <t>serviço médicos especialidades</t>
  </si>
  <si>
    <t xml:space="preserve">Outros serviços de terceiros </t>
  </si>
  <si>
    <t>Alexandre Marques</t>
  </si>
  <si>
    <t>284.896.558-47</t>
  </si>
  <si>
    <t>Serviço de audiometria</t>
  </si>
  <si>
    <t>A. P. R. Grilo Serviços Fonoaudiologicos Me</t>
  </si>
  <si>
    <t>31.481.186/0001-71</t>
  </si>
  <si>
    <t>boleto</t>
  </si>
  <si>
    <t>Ticket Serviços S.A</t>
  </si>
  <si>
    <t>47.866.934/0001-74</t>
  </si>
  <si>
    <t>UltraSom Equipamentos Médicos Ltda</t>
  </si>
  <si>
    <t>Serviço de Pneumologia</t>
  </si>
  <si>
    <t>Semy Serviços Médicos Ltda</t>
  </si>
  <si>
    <t>25.406.214/0001-93</t>
  </si>
  <si>
    <t>Restanho Vieira Alves Serviços Médicos S/S Ltda</t>
  </si>
  <si>
    <t>01.869.972/0001-80</t>
  </si>
  <si>
    <t>Works Informática Comercial Ltda Epp</t>
  </si>
  <si>
    <t>00.320.065/0001-14</t>
  </si>
  <si>
    <t>Dra Marli Cirillo Serviços Médicos Ltda</t>
  </si>
  <si>
    <t>54.479.782/0001-12</t>
  </si>
  <si>
    <t>Sindicato dos Empregados em Estab Serv Saude SJC</t>
  </si>
  <si>
    <t>28.078.064/0001-24</t>
  </si>
  <si>
    <t>serviço de laboratório</t>
  </si>
  <si>
    <t>Souza Café Comércio de Máquinas e Bebidas Quentes Eireli</t>
  </si>
  <si>
    <t>07.627.274/0001-54</t>
  </si>
  <si>
    <t>Eyetec Equip Oftalmologico Ind Com Imp Exp Ltda</t>
  </si>
  <si>
    <t>69.163.970/0001-04</t>
  </si>
  <si>
    <t>Serviços adm/enf/hig</t>
  </si>
  <si>
    <t>56.908.115/0001-33</t>
  </si>
  <si>
    <t>Spectare Serviços Médicos Ltda</t>
  </si>
  <si>
    <t>Serviço Oftalmologia</t>
  </si>
  <si>
    <t>Efath Serviços Especializados Ltda</t>
  </si>
  <si>
    <t>43.813.540/0001-05</t>
  </si>
  <si>
    <t>Teste de orelhinha seguimento</t>
  </si>
  <si>
    <t>Teste de orelhinha maternidade</t>
  </si>
  <si>
    <t>Priorivita Serviços Médicos Ltda</t>
  </si>
  <si>
    <t>20.185.099/0001-50</t>
  </si>
  <si>
    <t>03.046.220/0001-44</t>
  </si>
  <si>
    <t>Directhealth Tecnologia em Sistemas e Serviços do Brasil Ltda</t>
  </si>
  <si>
    <t>A2 Tecnologia Ltda</t>
  </si>
  <si>
    <t>10.386.063/0001-81</t>
  </si>
  <si>
    <t>M.H.F Sistemas Ltda Epp</t>
  </si>
  <si>
    <t>04.676.708/0001-18</t>
  </si>
  <si>
    <t>Outros serviços de terceiros (parcial)</t>
  </si>
  <si>
    <t>Exame Mapeamento de Retina</t>
  </si>
  <si>
    <t>Exame Nasofibroscopia</t>
  </si>
  <si>
    <t>Eletros laudados</t>
  </si>
  <si>
    <t>Serviço Endocinologia</t>
  </si>
  <si>
    <t>Endo Metabolica Assitencia Médica Ltda</t>
  </si>
  <si>
    <t>21.256.662/0001-05</t>
  </si>
  <si>
    <t>EMAD</t>
  </si>
  <si>
    <t>Contrato de Gestão nº 01/2025</t>
  </si>
  <si>
    <t>60 meses</t>
  </si>
  <si>
    <t>Gerenciamento dos serviços do Centro de Especialidades Médicas de Guararema -CEMEG</t>
  </si>
  <si>
    <t>Centro de Especialidades Médicas de Guararema</t>
  </si>
  <si>
    <t>Kaprinter Comércio Serviço e Locação de Equipamento</t>
  </si>
  <si>
    <t>Bem Viver Servços Técnicos Ltda</t>
  </si>
  <si>
    <t>06.863.003/0001-35</t>
  </si>
  <si>
    <t>Serviço de laboratório</t>
  </si>
  <si>
    <t>Cientificalab Produtos Laboratoriais e Sistemas Ltda</t>
  </si>
  <si>
    <t>04.539.279/0001-37</t>
  </si>
  <si>
    <t>Termo de Aditamento nº 01</t>
  </si>
  <si>
    <t>28 de  fevereiro de 2030</t>
  </si>
  <si>
    <t>Serviço do Emad  01 enfermeiro /   02 tecnicos enfermagem  /01 nutricionista</t>
  </si>
  <si>
    <t>RDGS preserve Saude e Segurança do Trabalho Ltda</t>
  </si>
  <si>
    <t>serviço diagnóstico por imagem</t>
  </si>
  <si>
    <t>Mama Móvel Digital Ltda</t>
  </si>
  <si>
    <t>46.778.415/0001-91</t>
  </si>
  <si>
    <t>Serviço médico Psiquiatra</t>
  </si>
  <si>
    <t>37.229.383/001-84</t>
  </si>
  <si>
    <t>Bem Medicina de Familia Serviços Médicos Ltda</t>
  </si>
  <si>
    <t>serviço dermatologia</t>
  </si>
  <si>
    <t>gêneros alimentícios</t>
  </si>
  <si>
    <t>Produmed Serviços Industria e Comércio Ltda</t>
  </si>
  <si>
    <t>55.634.901/0001-27</t>
  </si>
  <si>
    <t>Práticas Integrativas PICs</t>
  </si>
  <si>
    <t>Total Geral</t>
  </si>
  <si>
    <t>Cardioglim Serviços Médicos Ltda</t>
  </si>
  <si>
    <t>35.442.881/0001-85</t>
  </si>
  <si>
    <t>serviços médicos</t>
  </si>
  <si>
    <t>exame colposcopia</t>
  </si>
  <si>
    <t>Sata Serviços Médicos Ltda</t>
  </si>
  <si>
    <t>17.150.405/0001-09</t>
  </si>
  <si>
    <t>Serviço Urologia</t>
  </si>
  <si>
    <t>Clinica Médica Ferreira dos Santos Ltda</t>
  </si>
  <si>
    <t>13.059.934/0001-40</t>
  </si>
  <si>
    <t>Termo de Aditamento nº 02</t>
  </si>
  <si>
    <t>Exame Eletroneuromiografia</t>
  </si>
  <si>
    <t>Noseap Fisioterapia e Reabilitação Ltda</t>
  </si>
  <si>
    <t>Utilidade Pública</t>
  </si>
  <si>
    <t>Serviço Infectologia</t>
  </si>
  <si>
    <t>Hemodipa Serviços Médicos Ltda Me</t>
  </si>
  <si>
    <t>07.540.086/0001-94</t>
  </si>
  <si>
    <t>serviço Colposcopia</t>
  </si>
  <si>
    <t>MS Nogueira SS</t>
  </si>
  <si>
    <t>pendente</t>
  </si>
  <si>
    <t>Laparo Serviços Médicos Assessoria Ltda</t>
  </si>
  <si>
    <t>11.639.597/0001-35</t>
  </si>
  <si>
    <t>material médico hospitalar</t>
  </si>
  <si>
    <t>Melhor Gas Distribuidora Ltda Epp</t>
  </si>
  <si>
    <t>48.100.176/0002-22</t>
  </si>
  <si>
    <t>Telefonica Brasil AS</t>
  </si>
  <si>
    <t>02.558.157/0001-62</t>
  </si>
  <si>
    <t>Zenvia Mobile Serviços Digitais S.A</t>
  </si>
  <si>
    <t>14.096.190/0001-05</t>
  </si>
  <si>
    <t>Deluka Serviços Médicos e Diagnósticos Ltda</t>
  </si>
  <si>
    <t>08.+255.190/0001-08</t>
  </si>
  <si>
    <t>Cipax Medicina Diagnostica Ltda</t>
  </si>
  <si>
    <t>50.011.949/0001-65</t>
  </si>
  <si>
    <t>O signatário, na qualidade de representante da Santa Casa de Misericórdia de Guararem vem indicar, na forma abaixo detalhada, as despesas incorridas e pagas no exercício/2026 bem como as despesas a pagar no exercício seguinte.</t>
  </si>
  <si>
    <t>Guararema, 01 de abril de 2026.</t>
  </si>
  <si>
    <t>ACGD Serviços Médicos Ltda</t>
  </si>
  <si>
    <t>62.640.413/0001-98</t>
  </si>
  <si>
    <t>895148/     102231683</t>
  </si>
  <si>
    <t>895141/   102231674</t>
  </si>
  <si>
    <t>Alpharad Ind Com Imp e Exp Prod Hospitalares Ltda</t>
  </si>
  <si>
    <t>11.367.066/0001-30</t>
  </si>
  <si>
    <t>Kalunga S.A</t>
  </si>
  <si>
    <t>43.283.811/0012-02</t>
  </si>
  <si>
    <t>Beatriz Carla de Souza Lino</t>
  </si>
  <si>
    <t>46.877.084/0001-47</t>
  </si>
  <si>
    <t>Despess diversas</t>
  </si>
  <si>
    <t>serviço de mamografia</t>
  </si>
  <si>
    <t>Transf. Bancária nº 7796136 constante do Extrato</t>
  </si>
  <si>
    <t>Transf. Bancária nº 1821170 constante do Extrato</t>
  </si>
  <si>
    <t>Funcionário Santa Casa de Misericórdia de Guararema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</si>
</sst>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_(&quot;R$&quot;* #,##0.00_);_(&quot;R$&quot;* \(#,##0.00\);_(&quot;R$&quot;* &quot;-&quot;??_);_(@_)"/>
  </numFmts>
  <fonts count="32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8"/>
      <name val="Arial Narrow"/>
      <family val="2"/>
    </font>
    <font>
      <sz val="9"/>
      <name val="Arial Narrow"/>
      <family val="2"/>
    </font>
    <font>
      <sz val="10"/>
      <name val="Arial"/>
      <family val="2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b/>
      <sz val="9"/>
      <name val="Calibri"/>
      <family val="2"/>
      <scheme val="minor"/>
    </font>
    <font>
      <sz val="12"/>
      <color theme="1"/>
      <name val="Arial Narrow"/>
      <family val="2"/>
    </font>
    <font>
      <sz val="11"/>
      <color rgb="FFFF0000"/>
      <name val="Calibri"/>
      <family val="2"/>
      <scheme val="minor"/>
    </font>
    <font>
      <sz val="11"/>
      <color theme="1"/>
      <name val="Times New Roman"/>
      <family val="1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sz val="9"/>
      <color rgb="FFFF0000"/>
      <name val="Arial Narrow"/>
      <family val="2"/>
    </font>
    <font>
      <b/>
      <sz val="10"/>
      <name val="Arial Narrow"/>
      <family val="2"/>
    </font>
    <font>
      <sz val="12"/>
      <name val="Calibri"/>
      <family val="2"/>
      <scheme val="minor"/>
    </font>
    <font>
      <sz val="12"/>
      <name val="Arial"/>
      <family val="2"/>
    </font>
    <font>
      <sz val="12"/>
      <color theme="1"/>
      <name val="Calibri"/>
      <family val="2"/>
      <scheme val="minor"/>
    </font>
    <font>
      <b/>
      <sz val="12"/>
      <name val="Arial"/>
      <family val="2"/>
    </font>
    <font>
      <b/>
      <sz val="12"/>
      <name val="Calibri"/>
      <family val="2"/>
      <scheme val="minor"/>
    </font>
    <font>
      <sz val="9"/>
      <color indexed="81"/>
      <name val="Segoe UI"/>
      <charset val="1"/>
    </font>
    <font>
      <b/>
      <sz val="9"/>
      <color indexed="81"/>
      <name val="Segoe UI"/>
      <charset val="1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8" fillId="0" borderId="0" applyFont="0" applyFill="0" applyBorder="0" applyAlignment="0" applyProtection="0"/>
  </cellStyleXfs>
  <cellXfs count="139">
    <xf numFmtId="0" fontId="0" fillId="0" borderId="0" xfId="0"/>
    <xf numFmtId="0" fontId="1" fillId="0" borderId="0" xfId="0" applyFont="1"/>
    <xf numFmtId="0" fontId="1" fillId="0" borderId="1" xfId="0" applyFont="1" applyBorder="1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center" wrapText="1"/>
    </xf>
    <xf numFmtId="0" fontId="7" fillId="0" borderId="1" xfId="0" applyFont="1" applyBorder="1" applyAlignment="1">
      <alignment wrapText="1"/>
    </xf>
    <xf numFmtId="0" fontId="5" fillId="0" borderId="5" xfId="0" applyFont="1" applyBorder="1"/>
    <xf numFmtId="0" fontId="5" fillId="0" borderId="0" xfId="0" applyFont="1"/>
    <xf numFmtId="0" fontId="2" fillId="0" borderId="0" xfId="0" applyFont="1"/>
    <xf numFmtId="0" fontId="6" fillId="0" borderId="0" xfId="0" applyFont="1"/>
    <xf numFmtId="0" fontId="2" fillId="0" borderId="0" xfId="0" applyFont="1" applyAlignment="1">
      <alignment horizontal="left" wrapText="1"/>
    </xf>
    <xf numFmtId="0" fontId="3" fillId="0" borderId="1" xfId="0" applyFont="1" applyBorder="1"/>
    <xf numFmtId="4" fontId="0" fillId="0" borderId="0" xfId="0" applyNumberFormat="1"/>
    <xf numFmtId="164" fontId="0" fillId="0" borderId="0" xfId="0" applyNumberFormat="1"/>
    <xf numFmtId="14" fontId="3" fillId="0" borderId="1" xfId="0" applyNumberFormat="1" applyFont="1" applyBorder="1"/>
    <xf numFmtId="164" fontId="3" fillId="0" borderId="1" xfId="1" applyFont="1" applyBorder="1"/>
    <xf numFmtId="164" fontId="3" fillId="0" borderId="1" xfId="0" applyNumberFormat="1" applyFont="1" applyBorder="1"/>
    <xf numFmtId="0" fontId="3" fillId="2" borderId="1" xfId="0" applyFont="1" applyFill="1" applyBorder="1"/>
    <xf numFmtId="0" fontId="3" fillId="0" borderId="1" xfId="0" applyFont="1" applyBorder="1" applyAlignment="1">
      <alignment wrapText="1"/>
    </xf>
    <xf numFmtId="0" fontId="11" fillId="0" borderId="1" xfId="0" applyFont="1" applyBorder="1"/>
    <xf numFmtId="4" fontId="11" fillId="0" borderId="1" xfId="0" applyNumberFormat="1" applyFont="1" applyBorder="1"/>
    <xf numFmtId="0" fontId="12" fillId="0" borderId="4" xfId="0" applyFont="1" applyBorder="1" applyAlignment="1">
      <alignment horizontal="center" vertical="center"/>
    </xf>
    <xf numFmtId="0" fontId="13" fillId="0" borderId="0" xfId="0" applyFont="1" applyAlignment="1">
      <alignment horizontal="center"/>
    </xf>
    <xf numFmtId="0" fontId="13" fillId="0" borderId="0" xfId="0" applyFont="1"/>
    <xf numFmtId="0" fontId="12" fillId="0" borderId="2" xfId="0" applyFont="1" applyBorder="1" applyAlignment="1">
      <alignment horizontal="center" vertical="center" wrapText="1"/>
    </xf>
    <xf numFmtId="164" fontId="0" fillId="0" borderId="0" xfId="1" applyFont="1"/>
    <xf numFmtId="0" fontId="12" fillId="0" borderId="1" xfId="0" applyFont="1" applyBorder="1" applyAlignment="1">
      <alignment horizontal="left" wrapText="1"/>
    </xf>
    <xf numFmtId="0" fontId="0" fillId="0" borderId="1" xfId="0" applyBorder="1"/>
    <xf numFmtId="4" fontId="10" fillId="0" borderId="1" xfId="0" applyNumberFormat="1" applyFont="1" applyBorder="1"/>
    <xf numFmtId="0" fontId="16" fillId="0" borderId="0" xfId="0" applyFont="1"/>
    <xf numFmtId="164" fontId="10" fillId="0" borderId="1" xfId="0" applyNumberFormat="1" applyFont="1" applyBorder="1"/>
    <xf numFmtId="4" fontId="17" fillId="0" borderId="1" xfId="0" applyNumberFormat="1" applyFont="1" applyBorder="1"/>
    <xf numFmtId="0" fontId="18" fillId="0" borderId="0" xfId="0" applyFont="1"/>
    <xf numFmtId="164" fontId="0" fillId="0" borderId="0" xfId="1" applyFont="1" applyFill="1" applyBorder="1"/>
    <xf numFmtId="164" fontId="0" fillId="0" borderId="0" xfId="1" applyFont="1" applyFill="1"/>
    <xf numFmtId="0" fontId="19" fillId="0" borderId="0" xfId="0" applyFont="1"/>
    <xf numFmtId="14" fontId="0" fillId="0" borderId="0" xfId="0" applyNumberFormat="1" applyAlignment="1">
      <alignment horizontal="left"/>
    </xf>
    <xf numFmtId="14" fontId="0" fillId="0" borderId="0" xfId="0" applyNumberFormat="1"/>
    <xf numFmtId="0" fontId="20" fillId="0" borderId="0" xfId="0" applyFont="1"/>
    <xf numFmtId="0" fontId="7" fillId="0" borderId="8" xfId="0" applyFont="1" applyBorder="1" applyAlignment="1">
      <alignment horizontal="center" wrapText="1"/>
    </xf>
    <xf numFmtId="164" fontId="10" fillId="0" borderId="11" xfId="0" applyNumberFormat="1" applyFont="1" applyBorder="1"/>
    <xf numFmtId="0" fontId="6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0" fillId="0" borderId="10" xfId="0" applyBorder="1"/>
    <xf numFmtId="164" fontId="3" fillId="0" borderId="1" xfId="1" applyFont="1" applyFill="1" applyBorder="1"/>
    <xf numFmtId="44" fontId="0" fillId="0" borderId="0" xfId="0" applyNumberFormat="1"/>
    <xf numFmtId="44" fontId="13" fillId="0" borderId="0" xfId="0" applyNumberFormat="1" applyFont="1" applyAlignment="1">
      <alignment horizontal="center"/>
    </xf>
    <xf numFmtId="164" fontId="13" fillId="0" borderId="0" xfId="1" applyFont="1" applyAlignment="1">
      <alignment horizontal="center"/>
    </xf>
    <xf numFmtId="164" fontId="23" fillId="0" borderId="0" xfId="1" applyFont="1" applyAlignment="1">
      <alignment horizontal="center"/>
    </xf>
    <xf numFmtId="44" fontId="19" fillId="0" borderId="0" xfId="0" applyNumberFormat="1" applyFont="1"/>
    <xf numFmtId="0" fontId="12" fillId="0" borderId="1" xfId="0" applyFont="1" applyBorder="1" applyAlignment="1">
      <alignment horizontal="center" wrapText="1"/>
    </xf>
    <xf numFmtId="44" fontId="14" fillId="0" borderId="0" xfId="0" applyNumberFormat="1" applyFont="1"/>
    <xf numFmtId="164" fontId="24" fillId="0" borderId="0" xfId="0" applyNumberFormat="1" applyFont="1"/>
    <xf numFmtId="0" fontId="14" fillId="0" borderId="0" xfId="0" applyFont="1"/>
    <xf numFmtId="164" fontId="14" fillId="0" borderId="0" xfId="1" applyFont="1"/>
    <xf numFmtId="164" fontId="19" fillId="0" borderId="0" xfId="0" applyNumberFormat="1" applyFont="1"/>
    <xf numFmtId="0" fontId="25" fillId="0" borderId="2" xfId="0" applyFont="1" applyBorder="1" applyAlignment="1">
      <alignment horizontal="left" wrapText="1"/>
    </xf>
    <xf numFmtId="0" fontId="25" fillId="0" borderId="1" xfId="0" applyFont="1" applyBorder="1" applyAlignment="1">
      <alignment horizontal="left"/>
    </xf>
    <xf numFmtId="0" fontId="25" fillId="0" borderId="4" xfId="0" applyFont="1" applyBorder="1" applyAlignment="1">
      <alignment horizontal="left"/>
    </xf>
    <xf numFmtId="0" fontId="25" fillId="0" borderId="3" xfId="0" applyFont="1" applyBorder="1" applyAlignment="1">
      <alignment horizontal="left"/>
    </xf>
    <xf numFmtId="164" fontId="26" fillId="0" borderId="2" xfId="1" applyFont="1" applyFill="1" applyBorder="1" applyAlignment="1">
      <alignment horizontal="right"/>
    </xf>
    <xf numFmtId="0" fontId="27" fillId="0" borderId="1" xfId="0" applyFont="1" applyBorder="1"/>
    <xf numFmtId="0" fontId="25" fillId="0" borderId="4" xfId="0" applyFont="1" applyBorder="1" applyAlignment="1">
      <alignment horizontal="left" wrapText="1"/>
    </xf>
    <xf numFmtId="0" fontId="25" fillId="0" borderId="3" xfId="0" applyFont="1" applyBorder="1" applyAlignment="1">
      <alignment horizontal="left" wrapText="1"/>
    </xf>
    <xf numFmtId="0" fontId="25" fillId="0" borderId="2" xfId="0" applyFont="1" applyBorder="1" applyAlignment="1">
      <alignment horizontal="left"/>
    </xf>
    <xf numFmtId="164" fontId="26" fillId="0" borderId="2" xfId="1" applyFont="1" applyFill="1" applyBorder="1"/>
    <xf numFmtId="0" fontId="25" fillId="3" borderId="2" xfId="0" applyFont="1" applyFill="1" applyBorder="1" applyAlignment="1">
      <alignment horizontal="left"/>
    </xf>
    <xf numFmtId="0" fontId="25" fillId="3" borderId="1" xfId="0" applyFont="1" applyFill="1" applyBorder="1" applyAlignment="1">
      <alignment horizontal="left"/>
    </xf>
    <xf numFmtId="0" fontId="25" fillId="3" borderId="4" xfId="0" applyFont="1" applyFill="1" applyBorder="1" applyAlignment="1">
      <alignment horizontal="left"/>
    </xf>
    <xf numFmtId="0" fontId="25" fillId="3" borderId="3" xfId="0" applyFont="1" applyFill="1" applyBorder="1" applyAlignment="1">
      <alignment horizontal="left"/>
    </xf>
    <xf numFmtId="164" fontId="28" fillId="3" borderId="2" xfId="1" applyFont="1" applyFill="1" applyBorder="1"/>
    <xf numFmtId="0" fontId="27" fillId="3" borderId="1" xfId="0" applyFont="1" applyFill="1" applyBorder="1"/>
    <xf numFmtId="0" fontId="25" fillId="4" borderId="2" xfId="0" applyFont="1" applyFill="1" applyBorder="1" applyAlignment="1">
      <alignment horizontal="left"/>
    </xf>
    <xf numFmtId="0" fontId="25" fillId="4" borderId="1" xfId="0" applyFont="1" applyFill="1" applyBorder="1" applyAlignment="1">
      <alignment horizontal="left"/>
    </xf>
    <xf numFmtId="0" fontId="25" fillId="4" borderId="4" xfId="0" applyFont="1" applyFill="1" applyBorder="1" applyAlignment="1">
      <alignment horizontal="left"/>
    </xf>
    <xf numFmtId="0" fontId="25" fillId="4" borderId="3" xfId="0" applyFont="1" applyFill="1" applyBorder="1" applyAlignment="1">
      <alignment horizontal="left"/>
    </xf>
    <xf numFmtId="164" fontId="28" fillId="4" borderId="2" xfId="1" applyFont="1" applyFill="1" applyBorder="1"/>
    <xf numFmtId="0" fontId="27" fillId="4" borderId="1" xfId="0" applyFont="1" applyFill="1" applyBorder="1"/>
    <xf numFmtId="1" fontId="25" fillId="0" borderId="1" xfId="0" applyNumberFormat="1" applyFont="1" applyBorder="1" applyAlignment="1">
      <alignment horizontal="left"/>
    </xf>
    <xf numFmtId="0" fontId="25" fillId="0" borderId="1" xfId="0" applyFont="1" applyBorder="1" applyAlignment="1">
      <alignment horizontal="left" wrapText="1"/>
    </xf>
    <xf numFmtId="0" fontId="27" fillId="0" borderId="1" xfId="0" applyFont="1" applyBorder="1" applyAlignment="1">
      <alignment wrapText="1"/>
    </xf>
    <xf numFmtId="164" fontId="25" fillId="0" borderId="2" xfId="1" applyFont="1" applyFill="1" applyBorder="1"/>
    <xf numFmtId="164" fontId="28" fillId="0" borderId="2" xfId="1" applyFont="1" applyFill="1" applyBorder="1" applyAlignment="1">
      <alignment horizontal="right"/>
    </xf>
    <xf numFmtId="164" fontId="28" fillId="3" borderId="2" xfId="1" applyFont="1" applyFill="1" applyBorder="1" applyAlignment="1">
      <alignment horizontal="right"/>
    </xf>
    <xf numFmtId="0" fontId="25" fillId="0" borderId="1" xfId="0" applyFont="1" applyBorder="1" applyAlignment="1">
      <alignment wrapText="1"/>
    </xf>
    <xf numFmtId="164" fontId="26" fillId="0" borderId="2" xfId="1" applyFont="1" applyFill="1" applyBorder="1" applyAlignment="1">
      <alignment wrapText="1"/>
    </xf>
    <xf numFmtId="0" fontId="25" fillId="2" borderId="2" xfId="0" applyFont="1" applyFill="1" applyBorder="1" applyAlignment="1">
      <alignment horizontal="left"/>
    </xf>
    <xf numFmtId="0" fontId="25" fillId="2" borderId="1" xfId="0" applyFont="1" applyFill="1" applyBorder="1" applyAlignment="1">
      <alignment horizontal="left"/>
    </xf>
    <xf numFmtId="0" fontId="25" fillId="2" borderId="4" xfId="0" applyFont="1" applyFill="1" applyBorder="1" applyAlignment="1">
      <alignment horizontal="left"/>
    </xf>
    <xf numFmtId="0" fontId="25" fillId="2" borderId="3" xfId="0" applyFont="1" applyFill="1" applyBorder="1" applyAlignment="1">
      <alignment horizontal="left"/>
    </xf>
    <xf numFmtId="164" fontId="29" fillId="2" borderId="2" xfId="1" applyFont="1" applyFill="1" applyBorder="1"/>
    <xf numFmtId="0" fontId="27" fillId="2" borderId="1" xfId="0" applyFont="1" applyFill="1" applyBorder="1"/>
    <xf numFmtId="164" fontId="25" fillId="0" borderId="1" xfId="1" applyFont="1" applyFill="1" applyBorder="1"/>
    <xf numFmtId="164" fontId="29" fillId="2" borderId="1" xfId="1" applyFont="1" applyFill="1" applyBorder="1"/>
    <xf numFmtId="0" fontId="25" fillId="2" borderId="4" xfId="0" applyFont="1" applyFill="1" applyBorder="1" applyAlignment="1">
      <alignment horizontal="left" wrapText="1"/>
    </xf>
    <xf numFmtId="0" fontId="27" fillId="2" borderId="1" xfId="0" applyFont="1" applyFill="1" applyBorder="1" applyAlignment="1">
      <alignment wrapText="1"/>
    </xf>
    <xf numFmtId="164" fontId="28" fillId="2" borderId="2" xfId="1" applyFont="1" applyFill="1" applyBorder="1"/>
    <xf numFmtId="0" fontId="0" fillId="2" borderId="1" xfId="0" applyFill="1" applyBorder="1"/>
    <xf numFmtId="0" fontId="25" fillId="3" borderId="1" xfId="0" applyFont="1" applyFill="1" applyBorder="1"/>
    <xf numFmtId="0" fontId="16" fillId="2" borderId="1" xfId="0" applyFont="1" applyFill="1" applyBorder="1"/>
    <xf numFmtId="0" fontId="13" fillId="3" borderId="1" xfId="0" applyFont="1" applyFill="1" applyBorder="1" applyAlignment="1">
      <alignment horizontal="center"/>
    </xf>
    <xf numFmtId="0" fontId="13" fillId="3" borderId="1" xfId="0" applyFont="1" applyFill="1" applyBorder="1"/>
    <xf numFmtId="0" fontId="0" fillId="3" borderId="1" xfId="0" applyFill="1" applyBorder="1"/>
    <xf numFmtId="164" fontId="10" fillId="0" borderId="1" xfId="1" applyFont="1" applyBorder="1"/>
    <xf numFmtId="164" fontId="26" fillId="0" borderId="1" xfId="1" applyFont="1" applyFill="1" applyBorder="1"/>
    <xf numFmtId="14" fontId="10" fillId="0" borderId="1" xfId="0" applyNumberFormat="1" applyFont="1" applyBorder="1"/>
    <xf numFmtId="164" fontId="10" fillId="0" borderId="1" xfId="1" applyFont="1" applyFill="1" applyBorder="1" applyAlignment="1">
      <alignment horizontal="center"/>
    </xf>
    <xf numFmtId="0" fontId="16" fillId="0" borderId="1" xfId="0" applyFont="1" applyBorder="1" applyAlignment="1">
      <alignment horizontal="left" wrapText="1"/>
    </xf>
    <xf numFmtId="164" fontId="10" fillId="0" borderId="1" xfId="1" applyFont="1" applyFill="1" applyBorder="1"/>
    <xf numFmtId="0" fontId="0" fillId="0" borderId="0" xfId="0" applyAlignment="1">
      <alignment horizontal="left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3" fillId="0" borderId="2" xfId="0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0" fontId="3" fillId="0" borderId="4" xfId="0" applyFont="1" applyBorder="1" applyAlignment="1">
      <alignment horizontal="right"/>
    </xf>
    <xf numFmtId="0" fontId="6" fillId="0" borderId="0" xfId="0" applyFont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5" fillId="0" borderId="0" xfId="0" applyFont="1" applyAlignment="1">
      <alignment horizontal="left" wrapText="1"/>
    </xf>
    <xf numFmtId="0" fontId="15" fillId="0" borderId="0" xfId="0" applyFont="1" applyAlignment="1">
      <alignment horizontal="left" wrapText="1"/>
    </xf>
    <xf numFmtId="0" fontId="10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right" wrapText="1"/>
    </xf>
    <xf numFmtId="0" fontId="3" fillId="0" borderId="1" xfId="0" applyFont="1" applyBorder="1" applyAlignment="1">
      <alignment horizontal="right"/>
    </xf>
    <xf numFmtId="0" fontId="3" fillId="2" borderId="1" xfId="0" applyFont="1" applyFill="1" applyBorder="1" applyAlignment="1">
      <alignment horizontal="right"/>
    </xf>
    <xf numFmtId="14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64" fontId="3" fillId="0" borderId="1" xfId="1" applyFont="1" applyFill="1" applyBorder="1" applyAlignment="1">
      <alignment horizontal="center"/>
    </xf>
    <xf numFmtId="164" fontId="3" fillId="0" borderId="1" xfId="1" applyFont="1" applyBorder="1" applyAlignment="1">
      <alignment horizontal="center"/>
    </xf>
    <xf numFmtId="0" fontId="7" fillId="0" borderId="6" xfId="0" applyFont="1" applyBorder="1" applyAlignment="1">
      <alignment horizontal="center" wrapText="1"/>
    </xf>
    <xf numFmtId="0" fontId="7" fillId="0" borderId="7" xfId="0" applyFont="1" applyBorder="1" applyAlignment="1">
      <alignment horizontal="center" wrapText="1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9" fillId="0" borderId="0" xfId="0" applyFont="1" applyAlignment="1">
      <alignment horizontal="left" vertical="top" wrapText="1"/>
    </xf>
    <xf numFmtId="0" fontId="1" fillId="0" borderId="0" xfId="0" applyFont="1" applyAlignment="1">
      <alignment horizontal="left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colors>
    <mruColors>
      <color rgb="FF00FFFF"/>
      <color rgb="FFFF3399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383D0C-8A93-46FE-B2B0-17E6FE313054}">
  <dimension ref="A1:K271"/>
  <sheetViews>
    <sheetView tabSelected="1" zoomScaleNormal="100" workbookViewId="0">
      <selection activeCell="G13" sqref="G13"/>
    </sheetView>
  </sheetViews>
  <sheetFormatPr defaultRowHeight="15" x14ac:dyDescent="0.25"/>
  <cols>
    <col min="1" max="1" width="25.5703125" customWidth="1"/>
    <col min="2" max="2" width="12.85546875" customWidth="1"/>
    <col min="3" max="3" width="13.7109375" customWidth="1"/>
    <col min="4" max="4" width="13" customWidth="1"/>
    <col min="5" max="5" width="12.42578125" customWidth="1"/>
    <col min="6" max="6" width="14.5703125" customWidth="1"/>
    <col min="7" max="7" width="19.7109375" customWidth="1"/>
    <col min="8" max="8" width="26.140625" customWidth="1"/>
    <col min="9" max="9" width="13" customWidth="1"/>
    <col min="11" max="11" width="13.5703125" bestFit="1" customWidth="1"/>
  </cols>
  <sheetData>
    <row r="1" spans="1:7" x14ac:dyDescent="0.25">
      <c r="A1" s="118" t="s">
        <v>91</v>
      </c>
      <c r="B1" s="118"/>
      <c r="C1" s="118"/>
      <c r="D1" s="118"/>
      <c r="E1" s="118"/>
      <c r="F1" s="118"/>
    </row>
    <row r="2" spans="1:7" ht="6" customHeight="1" x14ac:dyDescent="0.25">
      <c r="A2" s="42"/>
      <c r="B2" s="42"/>
      <c r="C2" s="42"/>
      <c r="D2" s="42"/>
      <c r="E2" s="42"/>
      <c r="F2" s="42"/>
    </row>
    <row r="3" spans="1:7" ht="16.5" customHeight="1" x14ac:dyDescent="0.25">
      <c r="A3" s="118" t="s">
        <v>92</v>
      </c>
      <c r="B3" s="118"/>
      <c r="C3" s="118"/>
      <c r="D3" s="118"/>
      <c r="E3" s="118"/>
      <c r="F3" s="118"/>
    </row>
    <row r="4" spans="1:7" x14ac:dyDescent="0.25">
      <c r="A4" s="118" t="s">
        <v>0</v>
      </c>
      <c r="B4" s="118"/>
      <c r="C4" s="118"/>
      <c r="D4" s="118"/>
      <c r="E4" s="118"/>
      <c r="F4" s="118"/>
    </row>
    <row r="5" spans="1:7" ht="5.25" customHeight="1" x14ac:dyDescent="0.25">
      <c r="A5" s="42"/>
      <c r="B5" s="42"/>
      <c r="C5" s="42"/>
      <c r="D5" s="42"/>
      <c r="E5" s="42"/>
      <c r="F5" s="42"/>
    </row>
    <row r="6" spans="1:7" x14ac:dyDescent="0.25">
      <c r="A6" s="118" t="s">
        <v>54</v>
      </c>
      <c r="B6" s="118"/>
      <c r="C6" s="118"/>
      <c r="D6" s="118"/>
      <c r="E6" s="118"/>
      <c r="F6" s="118"/>
    </row>
    <row r="7" spans="1:7" ht="6" customHeight="1" x14ac:dyDescent="0.25">
      <c r="A7" s="1"/>
      <c r="B7" s="1"/>
      <c r="C7" s="1"/>
      <c r="D7" s="1"/>
      <c r="E7" s="1"/>
      <c r="F7" s="1"/>
    </row>
    <row r="8" spans="1:7" x14ac:dyDescent="0.25">
      <c r="A8" s="9" t="s">
        <v>55</v>
      </c>
      <c r="B8" s="138" t="s">
        <v>65</v>
      </c>
      <c r="C8" s="138"/>
      <c r="D8" s="138"/>
      <c r="E8" s="138"/>
      <c r="F8" s="138"/>
    </row>
    <row r="9" spans="1:7" x14ac:dyDescent="0.25">
      <c r="A9" s="9" t="s">
        <v>56</v>
      </c>
      <c r="B9" s="1" t="s">
        <v>64</v>
      </c>
      <c r="C9" s="1"/>
      <c r="D9" s="1"/>
      <c r="E9" s="1"/>
      <c r="F9" s="1"/>
    </row>
    <row r="10" spans="1:7" x14ac:dyDescent="0.25">
      <c r="A10" s="9" t="s">
        <v>57</v>
      </c>
      <c r="B10" s="1" t="s">
        <v>183</v>
      </c>
      <c r="C10" s="1"/>
      <c r="D10" s="1"/>
      <c r="E10" s="1"/>
      <c r="F10" s="1"/>
    </row>
    <row r="11" spans="1:7" x14ac:dyDescent="0.25">
      <c r="A11" s="9" t="s">
        <v>1</v>
      </c>
      <c r="B11" s="1" t="s">
        <v>63</v>
      </c>
      <c r="C11" s="1"/>
      <c r="D11" s="1"/>
      <c r="E11" s="1"/>
      <c r="F11" s="1"/>
    </row>
    <row r="12" spans="1:7" x14ac:dyDescent="0.25">
      <c r="A12" s="9" t="s">
        <v>2</v>
      </c>
      <c r="B12" s="1" t="s">
        <v>62</v>
      </c>
      <c r="C12" s="1"/>
      <c r="D12" s="1"/>
      <c r="E12" s="1"/>
      <c r="F12" s="1"/>
    </row>
    <row r="13" spans="1:7" ht="24.75" customHeight="1" x14ac:dyDescent="0.25">
      <c r="A13" s="11" t="s">
        <v>58</v>
      </c>
      <c r="B13" s="1" t="s">
        <v>131</v>
      </c>
      <c r="C13" s="1"/>
      <c r="D13" s="1"/>
      <c r="E13" s="1"/>
      <c r="F13" s="1"/>
    </row>
    <row r="14" spans="1:7" x14ac:dyDescent="0.25">
      <c r="A14" s="9" t="s">
        <v>3</v>
      </c>
      <c r="B14" s="1" t="s">
        <v>132</v>
      </c>
      <c r="C14" s="1"/>
      <c r="D14" s="1"/>
      <c r="E14" s="1"/>
      <c r="F14" s="1"/>
    </row>
    <row r="15" spans="1:7" ht="24.75" customHeight="1" x14ac:dyDescent="0.25">
      <c r="A15" s="11" t="s">
        <v>61</v>
      </c>
      <c r="B15" s="137" t="s">
        <v>182</v>
      </c>
      <c r="C15" s="137"/>
      <c r="D15" s="137"/>
      <c r="E15" s="137"/>
      <c r="F15" s="137"/>
      <c r="G15" s="33"/>
    </row>
    <row r="16" spans="1:7" x14ac:dyDescent="0.25">
      <c r="A16" s="9" t="s">
        <v>4</v>
      </c>
      <c r="B16" s="44">
        <v>2026</v>
      </c>
      <c r="C16" s="1"/>
      <c r="D16" s="1"/>
      <c r="E16" s="1"/>
      <c r="F16" s="1"/>
    </row>
    <row r="17" spans="1:7" x14ac:dyDescent="0.25">
      <c r="A17" s="9" t="s">
        <v>59</v>
      </c>
      <c r="B17" s="1" t="s">
        <v>60</v>
      </c>
      <c r="C17" s="1"/>
      <c r="D17" s="1"/>
      <c r="E17" s="1"/>
      <c r="F17" s="1"/>
    </row>
    <row r="18" spans="1:7" ht="1.5" customHeight="1" x14ac:dyDescent="0.25">
      <c r="A18" s="9"/>
      <c r="B18" s="1"/>
      <c r="C18" s="1"/>
      <c r="D18" s="1"/>
      <c r="E18" s="1"/>
      <c r="F18" s="1"/>
    </row>
    <row r="19" spans="1:7" x14ac:dyDescent="0.25">
      <c r="A19" s="43" t="s">
        <v>5</v>
      </c>
      <c r="B19" s="43" t="s">
        <v>6</v>
      </c>
      <c r="C19" s="136" t="s">
        <v>7</v>
      </c>
      <c r="D19" s="136"/>
      <c r="E19" s="136" t="s">
        <v>8</v>
      </c>
      <c r="F19" s="136"/>
    </row>
    <row r="20" spans="1:7" x14ac:dyDescent="0.25">
      <c r="A20" s="12" t="s">
        <v>180</v>
      </c>
      <c r="B20" s="15">
        <v>45716</v>
      </c>
      <c r="C20" s="129" t="s">
        <v>181</v>
      </c>
      <c r="D20" s="129"/>
      <c r="E20" s="131">
        <v>35493985.200000003</v>
      </c>
      <c r="F20" s="131"/>
    </row>
    <row r="21" spans="1:7" x14ac:dyDescent="0.25">
      <c r="A21" s="2" t="s">
        <v>190</v>
      </c>
      <c r="B21" s="15">
        <v>45764</v>
      </c>
      <c r="C21" s="128" t="s">
        <v>191</v>
      </c>
      <c r="D21" s="129"/>
      <c r="E21" s="130">
        <v>1617693.76</v>
      </c>
      <c r="F21" s="130"/>
    </row>
    <row r="22" spans="1:7" x14ac:dyDescent="0.25">
      <c r="A22" s="2" t="s">
        <v>215</v>
      </c>
      <c r="B22" s="15">
        <v>45882</v>
      </c>
      <c r="C22" s="128"/>
      <c r="D22" s="129"/>
      <c r="E22" s="130">
        <v>1000000</v>
      </c>
      <c r="F22" s="130"/>
    </row>
    <row r="23" spans="1:7" x14ac:dyDescent="0.25">
      <c r="A23" s="2"/>
      <c r="B23" s="15"/>
      <c r="C23" s="128"/>
      <c r="D23" s="129"/>
      <c r="E23" s="131"/>
      <c r="F23" s="131"/>
    </row>
    <row r="24" spans="1:7" ht="18" customHeight="1" x14ac:dyDescent="0.25">
      <c r="A24" s="134" t="s">
        <v>86</v>
      </c>
      <c r="B24" s="135"/>
      <c r="C24" s="135"/>
      <c r="D24" s="135"/>
      <c r="E24" s="135"/>
      <c r="F24" s="135"/>
    </row>
    <row r="25" spans="1:7" ht="34.5" customHeight="1" x14ac:dyDescent="0.25">
      <c r="A25" s="40" t="s">
        <v>9</v>
      </c>
      <c r="B25" s="40" t="s">
        <v>10</v>
      </c>
      <c r="C25" s="40" t="s">
        <v>11</v>
      </c>
      <c r="D25" s="132" t="s">
        <v>12</v>
      </c>
      <c r="E25" s="133"/>
      <c r="F25" s="40" t="s">
        <v>13</v>
      </c>
    </row>
    <row r="26" spans="1:7" ht="24" customHeight="1" x14ac:dyDescent="0.25">
      <c r="A26" s="107">
        <v>46101</v>
      </c>
      <c r="B26" s="29">
        <v>8000</v>
      </c>
      <c r="C26" s="107">
        <v>46101</v>
      </c>
      <c r="D26" s="124" t="s">
        <v>252</v>
      </c>
      <c r="E26" s="124"/>
      <c r="F26" s="108">
        <v>8000</v>
      </c>
      <c r="G26" s="14"/>
    </row>
    <row r="27" spans="1:7" ht="28.5" customHeight="1" x14ac:dyDescent="0.25">
      <c r="A27" s="107">
        <v>46108</v>
      </c>
      <c r="B27" s="29">
        <v>984932.84</v>
      </c>
      <c r="C27" s="107">
        <v>46108</v>
      </c>
      <c r="D27" s="124" t="s">
        <v>253</v>
      </c>
      <c r="E27" s="124"/>
      <c r="F27" s="108">
        <v>984932.84</v>
      </c>
      <c r="G27" s="14"/>
    </row>
    <row r="28" spans="1:7" ht="28.5" customHeight="1" x14ac:dyDescent="0.25">
      <c r="A28" s="107"/>
      <c r="B28" s="29"/>
      <c r="C28" s="107"/>
      <c r="D28" s="124"/>
      <c r="E28" s="124"/>
      <c r="F28" s="108"/>
      <c r="G28" s="14"/>
    </row>
    <row r="29" spans="1:7" x14ac:dyDescent="0.25">
      <c r="A29" s="125" t="s">
        <v>111</v>
      </c>
      <c r="B29" s="125"/>
      <c r="C29" s="125"/>
      <c r="D29" s="125"/>
      <c r="E29" s="125"/>
      <c r="F29" s="41">
        <v>429271.91</v>
      </c>
    </row>
    <row r="30" spans="1:7" x14ac:dyDescent="0.25">
      <c r="A30" s="126" t="s">
        <v>14</v>
      </c>
      <c r="B30" s="126"/>
      <c r="C30" s="126"/>
      <c r="D30" s="126"/>
      <c r="E30" s="126"/>
      <c r="F30" s="31">
        <f>F26+F28+F27</f>
        <v>992932.84</v>
      </c>
      <c r="G30" s="30"/>
    </row>
    <row r="31" spans="1:7" x14ac:dyDescent="0.25">
      <c r="A31" s="126" t="s">
        <v>17</v>
      </c>
      <c r="B31" s="126"/>
      <c r="C31" s="126"/>
      <c r="D31" s="126"/>
      <c r="E31" s="126"/>
      <c r="F31" s="110">
        <f>892.65+247.74</f>
        <v>1140.3899999999999</v>
      </c>
      <c r="G31" s="30"/>
    </row>
    <row r="32" spans="1:7" x14ac:dyDescent="0.25">
      <c r="A32" s="126" t="s">
        <v>66</v>
      </c>
      <c r="B32" s="126"/>
      <c r="C32" s="126"/>
      <c r="D32" s="126"/>
      <c r="E32" s="126"/>
      <c r="F32" s="105">
        <v>0</v>
      </c>
    </row>
    <row r="33" spans="1:6" x14ac:dyDescent="0.25">
      <c r="A33" s="126" t="s">
        <v>15</v>
      </c>
      <c r="B33" s="126"/>
      <c r="C33" s="126"/>
      <c r="D33" s="126"/>
      <c r="E33" s="126"/>
      <c r="F33" s="17">
        <f>F29+F30+F31+F32</f>
        <v>1423345.14</v>
      </c>
    </row>
    <row r="34" spans="1:6" ht="5.25" customHeight="1" x14ac:dyDescent="0.25">
      <c r="A34" s="127"/>
      <c r="B34" s="127"/>
      <c r="C34" s="127"/>
      <c r="D34" s="127"/>
      <c r="E34" s="127"/>
      <c r="F34" s="18"/>
    </row>
    <row r="35" spans="1:6" x14ac:dyDescent="0.25">
      <c r="A35" s="126" t="s">
        <v>93</v>
      </c>
      <c r="B35" s="126"/>
      <c r="C35" s="126"/>
      <c r="D35" s="126"/>
      <c r="E35" s="126"/>
      <c r="F35" s="17">
        <v>0</v>
      </c>
    </row>
    <row r="36" spans="1:6" x14ac:dyDescent="0.25">
      <c r="A36" s="126" t="s">
        <v>16</v>
      </c>
      <c r="B36" s="126"/>
      <c r="C36" s="126"/>
      <c r="D36" s="126"/>
      <c r="E36" s="126"/>
      <c r="F36" s="17">
        <f>F33+F35</f>
        <v>1423345.14</v>
      </c>
    </row>
    <row r="37" spans="1:6" ht="10.5" customHeight="1" x14ac:dyDescent="0.25">
      <c r="A37" s="4" t="s">
        <v>18</v>
      </c>
      <c r="B37" s="3"/>
      <c r="C37" s="3"/>
    </row>
    <row r="38" spans="1:6" ht="12" customHeight="1" x14ac:dyDescent="0.25">
      <c r="A38" s="4" t="s">
        <v>19</v>
      </c>
      <c r="B38" s="3"/>
      <c r="C38" s="3"/>
    </row>
    <row r="39" spans="1:6" ht="10.5" customHeight="1" x14ac:dyDescent="0.25">
      <c r="A39" s="4" t="s">
        <v>94</v>
      </c>
      <c r="B39" s="3"/>
      <c r="C39" s="3"/>
      <c r="F39" s="13"/>
    </row>
    <row r="40" spans="1:6" ht="10.5" customHeight="1" x14ac:dyDescent="0.25">
      <c r="A40" s="4"/>
      <c r="B40" s="3"/>
      <c r="C40" s="3"/>
      <c r="F40" s="13"/>
    </row>
    <row r="41" spans="1:6" ht="10.5" customHeight="1" x14ac:dyDescent="0.25">
      <c r="A41" s="4"/>
      <c r="B41" s="3"/>
      <c r="C41" s="3"/>
      <c r="F41" s="13"/>
    </row>
    <row r="42" spans="1:6" ht="10.5" customHeight="1" x14ac:dyDescent="0.25">
      <c r="A42" s="4"/>
      <c r="B42" s="3"/>
      <c r="C42" s="3"/>
      <c r="F42" s="13"/>
    </row>
    <row r="43" spans="1:6" ht="10.5" customHeight="1" x14ac:dyDescent="0.25">
      <c r="A43" s="4"/>
      <c r="B43" s="3"/>
      <c r="C43" s="3"/>
      <c r="F43" s="13"/>
    </row>
    <row r="44" spans="1:6" ht="10.5" customHeight="1" x14ac:dyDescent="0.25">
      <c r="A44" s="4"/>
      <c r="B44" s="3"/>
      <c r="C44" s="3"/>
      <c r="F44" s="13"/>
    </row>
    <row r="45" spans="1:6" ht="10.5" customHeight="1" x14ac:dyDescent="0.25">
      <c r="A45" s="4"/>
      <c r="B45" s="3"/>
      <c r="C45" s="3"/>
      <c r="F45" s="13"/>
    </row>
    <row r="46" spans="1:6" ht="10.5" customHeight="1" x14ac:dyDescent="0.25">
      <c r="A46" s="4"/>
      <c r="B46" s="3"/>
      <c r="C46" s="3"/>
      <c r="F46" s="13"/>
    </row>
    <row r="47" spans="1:6" ht="10.5" customHeight="1" x14ac:dyDescent="0.25">
      <c r="A47" s="4"/>
      <c r="B47" s="3"/>
      <c r="C47" s="3"/>
      <c r="F47" s="13"/>
    </row>
    <row r="48" spans="1:6" ht="10.5" customHeight="1" x14ac:dyDescent="0.25">
      <c r="A48" s="4"/>
      <c r="B48" s="3"/>
      <c r="C48" s="3"/>
      <c r="F48" s="13"/>
    </row>
    <row r="49" spans="1:6" ht="10.5" customHeight="1" x14ac:dyDescent="0.25">
      <c r="A49" s="4"/>
      <c r="B49" s="3"/>
      <c r="C49" s="3"/>
      <c r="F49" s="13"/>
    </row>
    <row r="50" spans="1:6" ht="10.5" customHeight="1" x14ac:dyDescent="0.25">
      <c r="A50" s="4"/>
      <c r="B50" s="3"/>
      <c r="C50" s="3"/>
      <c r="F50" s="13"/>
    </row>
    <row r="51" spans="1:6" ht="10.5" customHeight="1" x14ac:dyDescent="0.25">
      <c r="A51" s="4"/>
      <c r="B51" s="3"/>
      <c r="C51" s="3"/>
      <c r="F51" s="13"/>
    </row>
    <row r="52" spans="1:6" ht="10.5" customHeight="1" x14ac:dyDescent="0.25">
      <c r="A52" s="4"/>
      <c r="B52" s="3"/>
      <c r="C52" s="3"/>
      <c r="F52" s="13"/>
    </row>
    <row r="53" spans="1:6" ht="10.5" customHeight="1" x14ac:dyDescent="0.25">
      <c r="A53" s="4"/>
      <c r="B53" s="3"/>
      <c r="C53" s="3"/>
      <c r="F53" s="13"/>
    </row>
    <row r="54" spans="1:6" ht="10.5" customHeight="1" x14ac:dyDescent="0.25">
      <c r="A54" s="4"/>
      <c r="B54" s="3"/>
      <c r="C54" s="3"/>
      <c r="F54" s="13"/>
    </row>
    <row r="55" spans="1:6" x14ac:dyDescent="0.25">
      <c r="A55" s="118" t="s">
        <v>91</v>
      </c>
      <c r="B55" s="118"/>
      <c r="C55" s="118"/>
      <c r="D55" s="118"/>
      <c r="E55" s="118"/>
      <c r="F55" s="118"/>
    </row>
    <row r="56" spans="1:6" ht="8.25" customHeight="1" x14ac:dyDescent="0.25">
      <c r="A56" s="42"/>
      <c r="B56" s="42"/>
      <c r="C56" s="42"/>
      <c r="D56" s="42"/>
      <c r="E56" s="42"/>
      <c r="F56" s="42"/>
    </row>
    <row r="57" spans="1:6" x14ac:dyDescent="0.25">
      <c r="A57" s="118" t="s">
        <v>92</v>
      </c>
      <c r="B57" s="118"/>
      <c r="C57" s="118"/>
      <c r="D57" s="118"/>
      <c r="E57" s="118"/>
      <c r="F57" s="118"/>
    </row>
    <row r="58" spans="1:6" x14ac:dyDescent="0.25">
      <c r="A58" s="118" t="s">
        <v>0</v>
      </c>
      <c r="B58" s="118"/>
      <c r="C58" s="118"/>
      <c r="D58" s="118"/>
      <c r="E58" s="118"/>
      <c r="F58" s="118"/>
    </row>
    <row r="59" spans="1:6" ht="9" customHeight="1" x14ac:dyDescent="0.25">
      <c r="A59" s="42"/>
      <c r="B59" s="42"/>
      <c r="C59" s="42"/>
      <c r="D59" s="42"/>
      <c r="E59" s="42"/>
      <c r="F59" s="42"/>
    </row>
    <row r="60" spans="1:6" x14ac:dyDescent="0.25">
      <c r="A60" s="118" t="s">
        <v>54</v>
      </c>
      <c r="B60" s="118"/>
      <c r="C60" s="118"/>
      <c r="D60" s="118"/>
      <c r="E60" s="118"/>
      <c r="F60" s="118"/>
    </row>
    <row r="61" spans="1:6" ht="8.25" customHeight="1" x14ac:dyDescent="0.25">
      <c r="A61" s="42"/>
      <c r="B61" s="42"/>
      <c r="C61" s="42"/>
      <c r="D61" s="42"/>
      <c r="E61" s="42"/>
      <c r="F61" s="42"/>
    </row>
    <row r="62" spans="1:6" ht="38.25" customHeight="1" x14ac:dyDescent="0.25">
      <c r="A62" s="119" t="s">
        <v>238</v>
      </c>
      <c r="B62" s="119"/>
      <c r="C62" s="119"/>
      <c r="D62" s="119"/>
      <c r="E62" s="119"/>
      <c r="F62" s="119"/>
    </row>
    <row r="63" spans="1:6" x14ac:dyDescent="0.25">
      <c r="A63" s="5"/>
      <c r="B63" s="5"/>
      <c r="C63" s="5"/>
      <c r="D63" s="5"/>
      <c r="E63" s="5"/>
      <c r="F63" s="5"/>
    </row>
    <row r="64" spans="1:6" ht="21.75" customHeight="1" x14ac:dyDescent="0.25">
      <c r="A64" s="120" t="s">
        <v>88</v>
      </c>
      <c r="B64" s="120"/>
      <c r="C64" s="120"/>
      <c r="D64" s="120"/>
      <c r="E64" s="120"/>
      <c r="F64" s="120"/>
    </row>
    <row r="65" spans="1:6" x14ac:dyDescent="0.25">
      <c r="A65" s="121" t="s">
        <v>20</v>
      </c>
      <c r="B65" s="121"/>
      <c r="C65" s="121"/>
      <c r="D65" s="121"/>
      <c r="E65" s="121"/>
      <c r="F65" s="121"/>
    </row>
    <row r="66" spans="1:6" ht="68.25" x14ac:dyDescent="0.25">
      <c r="A66" s="6" t="s">
        <v>21</v>
      </c>
      <c r="B66" s="6" t="s">
        <v>22</v>
      </c>
      <c r="C66" s="6" t="s">
        <v>23</v>
      </c>
      <c r="D66" s="6" t="s">
        <v>24</v>
      </c>
      <c r="E66" s="6" t="s">
        <v>99</v>
      </c>
      <c r="F66" s="6" t="s">
        <v>25</v>
      </c>
    </row>
    <row r="67" spans="1:6" ht="18.75" customHeight="1" x14ac:dyDescent="0.25">
      <c r="A67" s="12" t="s">
        <v>26</v>
      </c>
      <c r="B67" s="29">
        <v>63845.56</v>
      </c>
      <c r="C67" s="29">
        <v>0</v>
      </c>
      <c r="D67" s="29">
        <v>63845.56</v>
      </c>
      <c r="E67" s="29">
        <v>0</v>
      </c>
      <c r="F67" s="29">
        <v>0</v>
      </c>
    </row>
    <row r="68" spans="1:6" ht="18.75" customHeight="1" x14ac:dyDescent="0.25">
      <c r="A68" s="12" t="s">
        <v>27</v>
      </c>
      <c r="B68" s="29">
        <v>0</v>
      </c>
      <c r="C68" s="29">
        <v>0</v>
      </c>
      <c r="D68" s="29">
        <v>0</v>
      </c>
      <c r="E68" s="29">
        <v>0</v>
      </c>
      <c r="F68" s="29">
        <v>0</v>
      </c>
    </row>
    <row r="69" spans="1:6" ht="18.75" customHeight="1" x14ac:dyDescent="0.25">
      <c r="A69" s="12" t="s">
        <v>28</v>
      </c>
      <c r="B69" s="29">
        <v>0</v>
      </c>
      <c r="C69" s="29">
        <v>0</v>
      </c>
      <c r="D69" s="29">
        <v>0</v>
      </c>
      <c r="E69" s="29">
        <v>0</v>
      </c>
      <c r="F69" s="29">
        <v>0</v>
      </c>
    </row>
    <row r="70" spans="1:6" ht="18.75" customHeight="1" x14ac:dyDescent="0.25">
      <c r="A70" s="12" t="s">
        <v>90</v>
      </c>
      <c r="B70" s="29">
        <v>688.94</v>
      </c>
      <c r="C70" s="29">
        <v>0</v>
      </c>
      <c r="D70" s="29">
        <v>688.94</v>
      </c>
      <c r="E70" s="29">
        <v>0</v>
      </c>
      <c r="F70" s="29">
        <v>0</v>
      </c>
    </row>
    <row r="71" spans="1:6" ht="18.75" customHeight="1" x14ac:dyDescent="0.25">
      <c r="A71" s="12" t="s">
        <v>29</v>
      </c>
      <c r="B71" s="29">
        <v>150</v>
      </c>
      <c r="C71" s="29">
        <v>0</v>
      </c>
      <c r="D71" s="29">
        <v>150</v>
      </c>
      <c r="E71" s="29">
        <v>0</v>
      </c>
      <c r="F71" s="29">
        <v>0</v>
      </c>
    </row>
    <row r="72" spans="1:6" ht="18.75" customHeight="1" x14ac:dyDescent="0.25">
      <c r="A72" s="19" t="s">
        <v>30</v>
      </c>
      <c r="B72" s="29">
        <v>0</v>
      </c>
      <c r="C72" s="29">
        <v>0</v>
      </c>
      <c r="D72" s="29">
        <v>0</v>
      </c>
      <c r="E72" s="29">
        <v>0</v>
      </c>
      <c r="F72" s="29">
        <v>0</v>
      </c>
    </row>
    <row r="73" spans="1:6" ht="18.75" customHeight="1" x14ac:dyDescent="0.25">
      <c r="A73" s="12" t="s">
        <v>47</v>
      </c>
      <c r="B73" s="29">
        <v>213077</v>
      </c>
      <c r="C73" s="29">
        <v>0</v>
      </c>
      <c r="D73" s="29">
        <v>213077</v>
      </c>
      <c r="E73" s="29">
        <v>0</v>
      </c>
      <c r="F73" s="29">
        <v>0</v>
      </c>
    </row>
    <row r="74" spans="1:6" ht="18.75" customHeight="1" x14ac:dyDescent="0.25">
      <c r="A74" s="19" t="s">
        <v>31</v>
      </c>
      <c r="B74" s="29">
        <v>366020.35</v>
      </c>
      <c r="C74" s="29">
        <v>0</v>
      </c>
      <c r="D74" s="29">
        <v>366020.35</v>
      </c>
      <c r="E74" s="29">
        <v>0</v>
      </c>
      <c r="F74" s="29">
        <v>0</v>
      </c>
    </row>
    <row r="75" spans="1:6" ht="18.75" customHeight="1" x14ac:dyDescent="0.25">
      <c r="A75" s="12" t="s">
        <v>32</v>
      </c>
      <c r="B75" s="29">
        <v>0</v>
      </c>
      <c r="C75" s="29">
        <v>0</v>
      </c>
      <c r="D75" s="29">
        <v>0</v>
      </c>
      <c r="E75" s="29">
        <v>0</v>
      </c>
      <c r="F75" s="29">
        <v>0</v>
      </c>
    </row>
    <row r="76" spans="1:6" ht="18.75" customHeight="1" x14ac:dyDescent="0.25">
      <c r="A76" s="12" t="s">
        <v>40</v>
      </c>
      <c r="B76" s="29">
        <v>29060.62</v>
      </c>
      <c r="C76" s="29">
        <v>0</v>
      </c>
      <c r="D76" s="29">
        <v>29060.62</v>
      </c>
      <c r="E76" s="29">
        <v>0</v>
      </c>
      <c r="F76" s="29">
        <v>0</v>
      </c>
    </row>
    <row r="77" spans="1:6" ht="18.75" customHeight="1" x14ac:dyDescent="0.25">
      <c r="A77" s="12" t="s">
        <v>39</v>
      </c>
      <c r="B77" s="29">
        <v>250</v>
      </c>
      <c r="C77" s="29">
        <v>0</v>
      </c>
      <c r="D77" s="29">
        <v>250</v>
      </c>
      <c r="E77" s="29">
        <v>0</v>
      </c>
      <c r="F77" s="29">
        <v>0</v>
      </c>
    </row>
    <row r="78" spans="1:6" ht="18.75" customHeight="1" x14ac:dyDescent="0.25">
      <c r="A78" s="12" t="s">
        <v>38</v>
      </c>
      <c r="B78" s="29">
        <v>0</v>
      </c>
      <c r="C78" s="29">
        <v>0</v>
      </c>
      <c r="D78" s="29">
        <v>0</v>
      </c>
      <c r="E78" s="29">
        <v>0</v>
      </c>
      <c r="F78" s="29">
        <v>0</v>
      </c>
    </row>
    <row r="79" spans="1:6" ht="18.75" customHeight="1" x14ac:dyDescent="0.25">
      <c r="A79" s="19" t="s">
        <v>33</v>
      </c>
      <c r="B79" s="29">
        <v>0</v>
      </c>
      <c r="C79" s="29">
        <v>0</v>
      </c>
      <c r="D79" s="29">
        <v>0</v>
      </c>
      <c r="E79" s="29">
        <v>0</v>
      </c>
      <c r="F79" s="29">
        <v>0</v>
      </c>
    </row>
    <row r="80" spans="1:6" ht="18.75" customHeight="1" x14ac:dyDescent="0.25">
      <c r="A80" s="12" t="s">
        <v>34</v>
      </c>
      <c r="B80" s="29">
        <v>0</v>
      </c>
      <c r="C80" s="29">
        <v>0</v>
      </c>
      <c r="D80" s="29">
        <v>0</v>
      </c>
      <c r="E80" s="29">
        <v>0</v>
      </c>
      <c r="F80" s="29">
        <v>0</v>
      </c>
    </row>
    <row r="81" spans="1:8" ht="26.25" customHeight="1" x14ac:dyDescent="0.25">
      <c r="A81" s="19" t="s">
        <v>35</v>
      </c>
      <c r="B81" s="29">
        <f>381.05+84.2</f>
        <v>465.25</v>
      </c>
      <c r="C81" s="29">
        <v>0</v>
      </c>
      <c r="D81" s="29">
        <f>381.05+84.2</f>
        <v>465.25</v>
      </c>
      <c r="E81" s="29">
        <v>0</v>
      </c>
      <c r="F81" s="29">
        <v>0</v>
      </c>
    </row>
    <row r="82" spans="1:8" ht="18.75" customHeight="1" x14ac:dyDescent="0.25">
      <c r="A82" s="12" t="s">
        <v>36</v>
      </c>
      <c r="B82" s="29">
        <v>459.9</v>
      </c>
      <c r="C82" s="29">
        <v>0</v>
      </c>
      <c r="D82" s="29">
        <v>459.9</v>
      </c>
      <c r="E82" s="29">
        <v>0</v>
      </c>
      <c r="F82" s="29">
        <v>0</v>
      </c>
    </row>
    <row r="83" spans="1:8" ht="24.75" customHeight="1" x14ac:dyDescent="0.25">
      <c r="A83" s="20" t="s">
        <v>37</v>
      </c>
      <c r="B83" s="21">
        <f>SUM(B67:B82)</f>
        <v>674017.62</v>
      </c>
      <c r="C83" s="21">
        <f>SUM(C67:C82)</f>
        <v>0</v>
      </c>
      <c r="D83" s="21">
        <f>SUM(D67:D82)</f>
        <v>674017.62</v>
      </c>
      <c r="E83" s="32">
        <f>C83+D83</f>
        <v>674017.62</v>
      </c>
      <c r="F83" s="21">
        <f>SUM(F67:F82)</f>
        <v>0</v>
      </c>
      <c r="H83" s="13"/>
    </row>
    <row r="84" spans="1:8" x14ac:dyDescent="0.25">
      <c r="A84" s="7" t="s">
        <v>41</v>
      </c>
      <c r="G84" s="13"/>
    </row>
    <row r="85" spans="1:8" x14ac:dyDescent="0.25">
      <c r="A85" s="8" t="s">
        <v>42</v>
      </c>
      <c r="B85" s="8"/>
      <c r="C85" s="8"/>
      <c r="D85" s="8"/>
      <c r="E85" s="8"/>
      <c r="F85" s="8"/>
    </row>
    <row r="86" spans="1:8" x14ac:dyDescent="0.25">
      <c r="A86" s="8" t="s">
        <v>43</v>
      </c>
      <c r="B86" s="8"/>
      <c r="C86" s="8"/>
      <c r="D86" s="8"/>
      <c r="E86" s="8"/>
      <c r="F86" s="8"/>
    </row>
    <row r="87" spans="1:8" x14ac:dyDescent="0.25">
      <c r="A87" s="8" t="s">
        <v>44</v>
      </c>
      <c r="B87" s="8"/>
      <c r="C87" s="8"/>
      <c r="D87" s="8"/>
      <c r="E87" s="8"/>
      <c r="F87" s="8"/>
    </row>
    <row r="88" spans="1:8" ht="23.25" customHeight="1" x14ac:dyDescent="0.25">
      <c r="A88" s="122" t="s">
        <v>45</v>
      </c>
      <c r="B88" s="122"/>
      <c r="C88" s="122"/>
      <c r="D88" s="122"/>
      <c r="E88" s="122"/>
      <c r="F88" s="122"/>
    </row>
    <row r="89" spans="1:8" ht="61.5" customHeight="1" x14ac:dyDescent="0.25">
      <c r="A89" s="123" t="s">
        <v>95</v>
      </c>
      <c r="B89" s="123"/>
      <c r="C89" s="123"/>
      <c r="D89" s="123"/>
      <c r="E89" s="123"/>
      <c r="F89" s="123"/>
    </row>
    <row r="90" spans="1:8" x14ac:dyDescent="0.25">
      <c r="A90" s="8" t="s">
        <v>46</v>
      </c>
      <c r="B90" s="8"/>
      <c r="C90" s="8"/>
      <c r="D90" s="8"/>
      <c r="E90" s="8"/>
      <c r="F90" s="8"/>
    </row>
    <row r="91" spans="1:8" x14ac:dyDescent="0.25">
      <c r="A91" s="8"/>
      <c r="B91" s="8"/>
      <c r="C91" s="8"/>
      <c r="D91" s="8"/>
      <c r="E91" s="8"/>
      <c r="F91" s="8"/>
    </row>
    <row r="92" spans="1:8" x14ac:dyDescent="0.25">
      <c r="A92" s="8"/>
      <c r="B92" s="8"/>
      <c r="C92" s="8"/>
      <c r="D92" s="8"/>
      <c r="E92" s="8"/>
      <c r="F92" s="8"/>
    </row>
    <row r="93" spans="1:8" x14ac:dyDescent="0.25">
      <c r="A93" s="118" t="s">
        <v>91</v>
      </c>
      <c r="B93" s="118"/>
      <c r="C93" s="118"/>
      <c r="D93" s="118"/>
      <c r="E93" s="118"/>
      <c r="F93" s="118"/>
    </row>
    <row r="94" spans="1:8" ht="10.5" customHeight="1" x14ac:dyDescent="0.25">
      <c r="A94" s="42"/>
      <c r="B94" s="42"/>
      <c r="C94" s="42"/>
      <c r="D94" s="42"/>
      <c r="E94" s="42"/>
      <c r="F94" s="42"/>
    </row>
    <row r="95" spans="1:8" x14ac:dyDescent="0.25">
      <c r="A95" s="118" t="s">
        <v>92</v>
      </c>
      <c r="B95" s="118"/>
      <c r="C95" s="118"/>
      <c r="D95" s="118"/>
      <c r="E95" s="118"/>
      <c r="F95" s="118"/>
    </row>
    <row r="96" spans="1:8" x14ac:dyDescent="0.25">
      <c r="A96" s="118" t="s">
        <v>0</v>
      </c>
      <c r="B96" s="118"/>
      <c r="C96" s="118"/>
      <c r="D96" s="118"/>
      <c r="E96" s="118"/>
      <c r="F96" s="118"/>
    </row>
    <row r="97" spans="1:11" ht="10.5" customHeight="1" x14ac:dyDescent="0.25">
      <c r="A97" s="42"/>
      <c r="B97" s="42"/>
      <c r="C97" s="42"/>
      <c r="D97" s="42"/>
      <c r="E97" s="42"/>
      <c r="F97" s="42"/>
    </row>
    <row r="98" spans="1:11" x14ac:dyDescent="0.25">
      <c r="A98" s="118" t="s">
        <v>54</v>
      </c>
      <c r="B98" s="118"/>
      <c r="C98" s="118"/>
      <c r="D98" s="118"/>
      <c r="E98" s="118"/>
      <c r="F98" s="118"/>
    </row>
    <row r="101" spans="1:11" ht="24.75" customHeight="1" x14ac:dyDescent="0.25">
      <c r="A101" s="112" t="s">
        <v>48</v>
      </c>
      <c r="B101" s="113"/>
      <c r="C101" s="113"/>
      <c r="D101" s="113"/>
      <c r="E101" s="113"/>
      <c r="F101" s="114"/>
      <c r="G101" s="34"/>
    </row>
    <row r="102" spans="1:11" ht="24.75" customHeight="1" x14ac:dyDescent="0.25">
      <c r="A102" s="115" t="s">
        <v>49</v>
      </c>
      <c r="B102" s="116"/>
      <c r="C102" s="116"/>
      <c r="D102" s="116"/>
      <c r="E102" s="117"/>
      <c r="F102" s="17">
        <f>'anexo  '!F36</f>
        <v>1423345.14</v>
      </c>
      <c r="G102" s="14"/>
      <c r="H102" s="39"/>
    </row>
    <row r="103" spans="1:11" ht="24.75" customHeight="1" x14ac:dyDescent="0.25">
      <c r="A103" s="115" t="s">
        <v>50</v>
      </c>
      <c r="B103" s="116"/>
      <c r="C103" s="116"/>
      <c r="D103" s="116"/>
      <c r="E103" s="117"/>
      <c r="F103" s="16">
        <f>'anexo  '!C83+'anexo  '!D83</f>
        <v>674017.62</v>
      </c>
      <c r="G103" s="14"/>
      <c r="H103" s="39"/>
    </row>
    <row r="104" spans="1:11" ht="24.75" customHeight="1" x14ac:dyDescent="0.25">
      <c r="A104" s="115" t="s">
        <v>51</v>
      </c>
      <c r="B104" s="116"/>
      <c r="C104" s="116"/>
      <c r="D104" s="116"/>
      <c r="E104" s="117"/>
      <c r="F104" s="16">
        <f>'anexo  '!F33-(F103-'anexo  '!F35)</f>
        <v>749327.5199999999</v>
      </c>
      <c r="G104" s="35"/>
      <c r="H104" s="39"/>
    </row>
    <row r="105" spans="1:11" ht="24.75" customHeight="1" x14ac:dyDescent="0.25">
      <c r="A105" s="115" t="s">
        <v>52</v>
      </c>
      <c r="B105" s="116"/>
      <c r="C105" s="116"/>
      <c r="D105" s="116"/>
      <c r="E105" s="117"/>
      <c r="F105" s="46">
        <v>0</v>
      </c>
      <c r="G105" s="14"/>
    </row>
    <row r="106" spans="1:11" ht="24.75" customHeight="1" x14ac:dyDescent="0.25">
      <c r="A106" s="115" t="s">
        <v>87</v>
      </c>
      <c r="B106" s="116"/>
      <c r="C106" s="116"/>
      <c r="D106" s="116"/>
      <c r="E106" s="117"/>
      <c r="F106" s="16">
        <f>F104-F105</f>
        <v>749327.5199999999</v>
      </c>
      <c r="G106" s="34"/>
      <c r="H106" s="37"/>
      <c r="K106" s="14"/>
    </row>
    <row r="107" spans="1:11" ht="20.25" customHeight="1" x14ac:dyDescent="0.25">
      <c r="G107" s="34"/>
      <c r="H107" s="37"/>
    </row>
    <row r="108" spans="1:11" x14ac:dyDescent="0.25">
      <c r="A108" s="111" t="s">
        <v>96</v>
      </c>
      <c r="B108" s="111"/>
      <c r="C108" s="111"/>
      <c r="D108" s="111"/>
      <c r="E108" s="111"/>
      <c r="F108" s="111"/>
      <c r="G108" s="14"/>
      <c r="H108" s="37"/>
    </row>
    <row r="109" spans="1:11" ht="15" customHeight="1" x14ac:dyDescent="0.25">
      <c r="A109" s="111"/>
      <c r="B109" s="111"/>
      <c r="C109" s="111"/>
      <c r="D109" s="111"/>
      <c r="E109" s="111"/>
      <c r="F109" s="111"/>
    </row>
    <row r="110" spans="1:11" x14ac:dyDescent="0.25">
      <c r="A110" s="111"/>
      <c r="B110" s="111"/>
      <c r="C110" s="111"/>
      <c r="D110" s="111"/>
      <c r="E110" s="111"/>
      <c r="F110" s="111"/>
      <c r="G110" s="14"/>
      <c r="H110" s="37"/>
    </row>
    <row r="111" spans="1:11" x14ac:dyDescent="0.25">
      <c r="G111" s="14"/>
      <c r="H111" s="37"/>
    </row>
    <row r="112" spans="1:11" x14ac:dyDescent="0.25">
      <c r="A112" t="s">
        <v>239</v>
      </c>
      <c r="G112" s="14"/>
    </row>
    <row r="113" spans="1:9" x14ac:dyDescent="0.25">
      <c r="F113" s="26"/>
    </row>
    <row r="114" spans="1:9" x14ac:dyDescent="0.25">
      <c r="F114" s="26"/>
      <c r="G114" s="14"/>
    </row>
    <row r="115" spans="1:9" x14ac:dyDescent="0.25">
      <c r="A115" s="45"/>
      <c r="F115" s="14"/>
      <c r="G115" s="47"/>
    </row>
    <row r="116" spans="1:9" x14ac:dyDescent="0.25">
      <c r="A116" s="10" t="s">
        <v>131</v>
      </c>
      <c r="F116" s="47"/>
      <c r="G116" s="47"/>
    </row>
    <row r="117" spans="1:9" x14ac:dyDescent="0.25">
      <c r="A117" s="10" t="s">
        <v>53</v>
      </c>
      <c r="F117" s="47"/>
      <c r="G117" s="34"/>
      <c r="H117" s="34"/>
    </row>
    <row r="118" spans="1:9" x14ac:dyDescent="0.25">
      <c r="F118" s="26"/>
      <c r="G118" s="14"/>
      <c r="H118" s="34"/>
    </row>
    <row r="119" spans="1:9" x14ac:dyDescent="0.25">
      <c r="F119" s="47"/>
      <c r="G119" s="14"/>
      <c r="H119" s="14"/>
    </row>
    <row r="120" spans="1:9" x14ac:dyDescent="0.25">
      <c r="F120" s="26"/>
      <c r="G120" s="34"/>
    </row>
    <row r="121" spans="1:9" x14ac:dyDescent="0.25">
      <c r="F121" s="47"/>
      <c r="G121" s="34"/>
    </row>
    <row r="122" spans="1:9" x14ac:dyDescent="0.25">
      <c r="G122" s="34"/>
    </row>
    <row r="123" spans="1:9" x14ac:dyDescent="0.25">
      <c r="F123" s="26"/>
      <c r="G123" s="14"/>
      <c r="H123" s="14"/>
    </row>
    <row r="124" spans="1:9" x14ac:dyDescent="0.25">
      <c r="F124" s="51"/>
    </row>
    <row r="125" spans="1:9" x14ac:dyDescent="0.25">
      <c r="F125" s="14"/>
      <c r="H125" s="35"/>
      <c r="I125" s="38"/>
    </row>
    <row r="126" spans="1:9" x14ac:dyDescent="0.25">
      <c r="H126" s="35"/>
    </row>
    <row r="127" spans="1:9" x14ac:dyDescent="0.25">
      <c r="F127" s="14"/>
      <c r="H127" s="35"/>
    </row>
    <row r="128" spans="1:9" x14ac:dyDescent="0.25">
      <c r="F128" s="47"/>
      <c r="H128" s="35"/>
    </row>
    <row r="129" spans="6:8" x14ac:dyDescent="0.25">
      <c r="F129" s="47"/>
      <c r="H129" s="14"/>
    </row>
    <row r="130" spans="6:8" x14ac:dyDescent="0.25">
      <c r="F130" s="47"/>
      <c r="G130" s="34"/>
    </row>
    <row r="131" spans="6:8" x14ac:dyDescent="0.25">
      <c r="F131" s="47"/>
      <c r="G131" s="34"/>
    </row>
    <row r="132" spans="6:8" x14ac:dyDescent="0.25">
      <c r="G132" s="34"/>
    </row>
    <row r="133" spans="6:8" x14ac:dyDescent="0.25">
      <c r="G133" s="34"/>
    </row>
    <row r="134" spans="6:8" x14ac:dyDescent="0.25">
      <c r="G134" s="34"/>
    </row>
    <row r="135" spans="6:8" x14ac:dyDescent="0.25">
      <c r="G135" s="34"/>
    </row>
    <row r="136" spans="6:8" x14ac:dyDescent="0.25">
      <c r="G136" s="34"/>
    </row>
    <row r="137" spans="6:8" x14ac:dyDescent="0.25">
      <c r="G137" s="34"/>
    </row>
    <row r="138" spans="6:8" x14ac:dyDescent="0.25">
      <c r="G138" s="34"/>
    </row>
    <row r="139" spans="6:8" x14ac:dyDescent="0.25">
      <c r="G139" s="14"/>
    </row>
    <row r="140" spans="6:8" x14ac:dyDescent="0.25">
      <c r="G140" s="57"/>
    </row>
    <row r="141" spans="6:8" x14ac:dyDescent="0.25">
      <c r="G141" s="14"/>
      <c r="H141" s="14"/>
    </row>
    <row r="142" spans="6:8" x14ac:dyDescent="0.25">
      <c r="H142" s="14"/>
    </row>
    <row r="143" spans="6:8" x14ac:dyDescent="0.25">
      <c r="G143" s="14"/>
    </row>
    <row r="144" spans="6:8" x14ac:dyDescent="0.25">
      <c r="G144" s="34"/>
    </row>
    <row r="145" spans="7:7" x14ac:dyDescent="0.25">
      <c r="G145" s="34"/>
    </row>
    <row r="146" spans="7:7" x14ac:dyDescent="0.25">
      <c r="G146" s="34"/>
    </row>
    <row r="148" spans="7:7" x14ac:dyDescent="0.25">
      <c r="G148" s="34"/>
    </row>
    <row r="149" spans="7:7" x14ac:dyDescent="0.25">
      <c r="G149" s="34"/>
    </row>
    <row r="150" spans="7:7" x14ac:dyDescent="0.25">
      <c r="G150" s="34"/>
    </row>
    <row r="152" spans="7:7" x14ac:dyDescent="0.25">
      <c r="G152" s="14"/>
    </row>
    <row r="153" spans="7:7" x14ac:dyDescent="0.25">
      <c r="G153" s="14"/>
    </row>
    <row r="154" spans="7:7" x14ac:dyDescent="0.25">
      <c r="G154" s="14"/>
    </row>
    <row r="205" spans="7:7" x14ac:dyDescent="0.25">
      <c r="G205" s="47"/>
    </row>
    <row r="206" spans="7:7" x14ac:dyDescent="0.25">
      <c r="G206" s="47"/>
    </row>
    <row r="207" spans="7:7" x14ac:dyDescent="0.25">
      <c r="G207" s="14"/>
    </row>
    <row r="209" spans="7:9" x14ac:dyDescent="0.25">
      <c r="G209" s="47"/>
    </row>
    <row r="214" spans="7:9" x14ac:dyDescent="0.25">
      <c r="H214" s="26"/>
      <c r="I214" s="26"/>
    </row>
    <row r="215" spans="7:9" x14ac:dyDescent="0.25">
      <c r="H215" s="26"/>
      <c r="I215" s="26"/>
    </row>
    <row r="216" spans="7:9" x14ac:dyDescent="0.25">
      <c r="H216" s="26"/>
      <c r="I216" s="26"/>
    </row>
    <row r="217" spans="7:9" x14ac:dyDescent="0.25">
      <c r="H217" s="26"/>
      <c r="I217" s="26"/>
    </row>
    <row r="218" spans="7:9" x14ac:dyDescent="0.25">
      <c r="H218" s="26"/>
      <c r="I218" s="26"/>
    </row>
    <row r="219" spans="7:9" x14ac:dyDescent="0.25">
      <c r="H219" s="47"/>
    </row>
    <row r="233" spans="7:8" x14ac:dyDescent="0.25">
      <c r="G233" s="34"/>
      <c r="H233" s="47"/>
    </row>
    <row r="239" spans="7:8" x14ac:dyDescent="0.25">
      <c r="G239" s="34"/>
    </row>
    <row r="241" spans="7:7" x14ac:dyDescent="0.25">
      <c r="G241" s="34"/>
    </row>
    <row r="242" spans="7:7" x14ac:dyDescent="0.25">
      <c r="G242" s="34"/>
    </row>
    <row r="243" spans="7:7" x14ac:dyDescent="0.25">
      <c r="G243" s="34"/>
    </row>
    <row r="244" spans="7:7" x14ac:dyDescent="0.25">
      <c r="G244" s="34"/>
    </row>
    <row r="245" spans="7:7" x14ac:dyDescent="0.25">
      <c r="G245" s="34"/>
    </row>
    <row r="246" spans="7:7" x14ac:dyDescent="0.25">
      <c r="G246" s="34"/>
    </row>
    <row r="247" spans="7:7" x14ac:dyDescent="0.25">
      <c r="G247" s="34"/>
    </row>
    <row r="248" spans="7:7" x14ac:dyDescent="0.25">
      <c r="G248" s="34"/>
    </row>
    <row r="249" spans="7:7" x14ac:dyDescent="0.25">
      <c r="G249" s="34"/>
    </row>
    <row r="250" spans="7:7" x14ac:dyDescent="0.25">
      <c r="G250" s="34"/>
    </row>
    <row r="251" spans="7:7" x14ac:dyDescent="0.25">
      <c r="G251" s="34"/>
    </row>
    <row r="252" spans="7:7" x14ac:dyDescent="0.25">
      <c r="G252" s="34"/>
    </row>
    <row r="253" spans="7:7" x14ac:dyDescent="0.25">
      <c r="G253" s="34"/>
    </row>
    <row r="254" spans="7:7" x14ac:dyDescent="0.25">
      <c r="G254" s="34"/>
    </row>
    <row r="255" spans="7:7" x14ac:dyDescent="0.25">
      <c r="G255" s="34"/>
    </row>
    <row r="256" spans="7:7" x14ac:dyDescent="0.25">
      <c r="G256" s="34"/>
    </row>
    <row r="257" spans="7:8" x14ac:dyDescent="0.25">
      <c r="G257" s="34"/>
    </row>
    <row r="258" spans="7:8" x14ac:dyDescent="0.25">
      <c r="G258" s="34"/>
    </row>
    <row r="259" spans="7:8" x14ac:dyDescent="0.25">
      <c r="G259" s="34"/>
    </row>
    <row r="260" spans="7:8" x14ac:dyDescent="0.25">
      <c r="G260" s="34"/>
    </row>
    <row r="261" spans="7:8" x14ac:dyDescent="0.25">
      <c r="G261" s="34"/>
    </row>
    <row r="262" spans="7:8" x14ac:dyDescent="0.25">
      <c r="G262" s="34"/>
    </row>
    <row r="263" spans="7:8" x14ac:dyDescent="0.25">
      <c r="G263" s="34"/>
    </row>
    <row r="264" spans="7:8" x14ac:dyDescent="0.25">
      <c r="G264" s="34"/>
    </row>
    <row r="265" spans="7:8" x14ac:dyDescent="0.25">
      <c r="G265" s="34"/>
    </row>
    <row r="266" spans="7:8" x14ac:dyDescent="0.25">
      <c r="G266" s="14"/>
    </row>
    <row r="268" spans="7:8" x14ac:dyDescent="0.25">
      <c r="G268" s="47"/>
    </row>
    <row r="270" spans="7:8" x14ac:dyDescent="0.25">
      <c r="G270" s="47"/>
    </row>
    <row r="271" spans="7:8" x14ac:dyDescent="0.25">
      <c r="G271" s="36"/>
      <c r="H271" s="36"/>
    </row>
  </sheetData>
  <mergeCells count="49">
    <mergeCell ref="B15:F15"/>
    <mergeCell ref="A1:F1"/>
    <mergeCell ref="A3:F3"/>
    <mergeCell ref="A4:F4"/>
    <mergeCell ref="A6:F6"/>
    <mergeCell ref="B8:F8"/>
    <mergeCell ref="C19:D19"/>
    <mergeCell ref="E19:F19"/>
    <mergeCell ref="C20:D20"/>
    <mergeCell ref="E20:F20"/>
    <mergeCell ref="C21:D21"/>
    <mergeCell ref="E21:F21"/>
    <mergeCell ref="C22:D22"/>
    <mergeCell ref="E22:F22"/>
    <mergeCell ref="C23:D23"/>
    <mergeCell ref="E23:F23"/>
    <mergeCell ref="D25:E25"/>
    <mergeCell ref="A24:F24"/>
    <mergeCell ref="A55:F55"/>
    <mergeCell ref="D26:E26"/>
    <mergeCell ref="D28:E28"/>
    <mergeCell ref="A29:E29"/>
    <mergeCell ref="A30:E30"/>
    <mergeCell ref="A31:E31"/>
    <mergeCell ref="A32:E32"/>
    <mergeCell ref="A33:E33"/>
    <mergeCell ref="A34:E34"/>
    <mergeCell ref="A35:E35"/>
    <mergeCell ref="A36:E36"/>
    <mergeCell ref="D27:E27"/>
    <mergeCell ref="A98:F98"/>
    <mergeCell ref="A57:F57"/>
    <mergeCell ref="A58:F58"/>
    <mergeCell ref="A60:F60"/>
    <mergeCell ref="A62:F62"/>
    <mergeCell ref="A64:F64"/>
    <mergeCell ref="A65:F65"/>
    <mergeCell ref="A88:F88"/>
    <mergeCell ref="A89:F89"/>
    <mergeCell ref="A93:F93"/>
    <mergeCell ref="A95:F95"/>
    <mergeCell ref="A96:F96"/>
    <mergeCell ref="A108:F110"/>
    <mergeCell ref="A101:F101"/>
    <mergeCell ref="A102:E102"/>
    <mergeCell ref="A103:E103"/>
    <mergeCell ref="A104:E104"/>
    <mergeCell ref="A105:E105"/>
    <mergeCell ref="A106:E106"/>
  </mergeCells>
  <pageMargins left="0.511811024" right="0.511811024" top="0.78740157499999996" bottom="0.78740157499999996" header="0.31496062000000002" footer="0.31496062000000002"/>
  <pageSetup paperSize="9" orientation="portrait" horizontalDpi="12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CE281C-1309-4507-B672-5017D195AA50}">
  <dimension ref="A1:G191"/>
  <sheetViews>
    <sheetView topLeftCell="A97" zoomScale="85" zoomScaleNormal="85" zoomScaleSheetLayoutView="80" workbookViewId="0">
      <selection activeCell="C76" sqref="C76"/>
    </sheetView>
  </sheetViews>
  <sheetFormatPr defaultRowHeight="15" x14ac:dyDescent="0.25"/>
  <cols>
    <col min="1" max="1" width="32.140625" customWidth="1"/>
    <col min="2" max="2" width="12.28515625" customWidth="1"/>
    <col min="3" max="3" width="48.85546875" customWidth="1"/>
    <col min="4" max="4" width="20.7109375" customWidth="1"/>
    <col min="5" max="5" width="21.42578125" style="55" customWidth="1"/>
    <col min="6" max="6" width="13.85546875" style="30" customWidth="1"/>
    <col min="7" max="7" width="20.85546875" customWidth="1"/>
    <col min="243" max="243" width="25.85546875" customWidth="1"/>
    <col min="244" max="244" width="11.85546875" customWidth="1"/>
    <col min="245" max="245" width="32.42578125" customWidth="1"/>
    <col min="246" max="246" width="13.5703125" customWidth="1"/>
    <col min="247" max="247" width="12.7109375" customWidth="1"/>
    <col min="248" max="248" width="7.28515625" customWidth="1"/>
    <col min="249" max="249" width="23.5703125" customWidth="1"/>
    <col min="250" max="250" width="26" customWidth="1"/>
    <col min="499" max="499" width="25.85546875" customWidth="1"/>
    <col min="500" max="500" width="11.85546875" customWidth="1"/>
    <col min="501" max="501" width="32.42578125" customWidth="1"/>
    <col min="502" max="502" width="13.5703125" customWidth="1"/>
    <col min="503" max="503" width="12.7109375" customWidth="1"/>
    <col min="504" max="504" width="7.28515625" customWidth="1"/>
    <col min="505" max="505" width="23.5703125" customWidth="1"/>
    <col min="506" max="506" width="26" customWidth="1"/>
    <col min="755" max="755" width="25.85546875" customWidth="1"/>
    <col min="756" max="756" width="11.85546875" customWidth="1"/>
    <col min="757" max="757" width="32.42578125" customWidth="1"/>
    <col min="758" max="758" width="13.5703125" customWidth="1"/>
    <col min="759" max="759" width="12.7109375" customWidth="1"/>
    <col min="760" max="760" width="7.28515625" customWidth="1"/>
    <col min="761" max="761" width="23.5703125" customWidth="1"/>
    <col min="762" max="762" width="26" customWidth="1"/>
    <col min="1011" max="1011" width="25.85546875" customWidth="1"/>
    <col min="1012" max="1012" width="11.85546875" customWidth="1"/>
    <col min="1013" max="1013" width="32.42578125" customWidth="1"/>
    <col min="1014" max="1014" width="13.5703125" customWidth="1"/>
    <col min="1015" max="1015" width="12.7109375" customWidth="1"/>
    <col min="1016" max="1016" width="7.28515625" customWidth="1"/>
    <col min="1017" max="1017" width="23.5703125" customWidth="1"/>
    <col min="1018" max="1018" width="26" customWidth="1"/>
    <col min="1267" max="1267" width="25.85546875" customWidth="1"/>
    <col min="1268" max="1268" width="11.85546875" customWidth="1"/>
    <col min="1269" max="1269" width="32.42578125" customWidth="1"/>
    <col min="1270" max="1270" width="13.5703125" customWidth="1"/>
    <col min="1271" max="1271" width="12.7109375" customWidth="1"/>
    <col min="1272" max="1272" width="7.28515625" customWidth="1"/>
    <col min="1273" max="1273" width="23.5703125" customWidth="1"/>
    <col min="1274" max="1274" width="26" customWidth="1"/>
    <col min="1523" max="1523" width="25.85546875" customWidth="1"/>
    <col min="1524" max="1524" width="11.85546875" customWidth="1"/>
    <col min="1525" max="1525" width="32.42578125" customWidth="1"/>
    <col min="1526" max="1526" width="13.5703125" customWidth="1"/>
    <col min="1527" max="1527" width="12.7109375" customWidth="1"/>
    <col min="1528" max="1528" width="7.28515625" customWidth="1"/>
    <col min="1529" max="1529" width="23.5703125" customWidth="1"/>
    <col min="1530" max="1530" width="26" customWidth="1"/>
    <col min="1779" max="1779" width="25.85546875" customWidth="1"/>
    <col min="1780" max="1780" width="11.85546875" customWidth="1"/>
    <col min="1781" max="1781" width="32.42578125" customWidth="1"/>
    <col min="1782" max="1782" width="13.5703125" customWidth="1"/>
    <col min="1783" max="1783" width="12.7109375" customWidth="1"/>
    <col min="1784" max="1784" width="7.28515625" customWidth="1"/>
    <col min="1785" max="1785" width="23.5703125" customWidth="1"/>
    <col min="1786" max="1786" width="26" customWidth="1"/>
    <col min="2035" max="2035" width="25.85546875" customWidth="1"/>
    <col min="2036" max="2036" width="11.85546875" customWidth="1"/>
    <col min="2037" max="2037" width="32.42578125" customWidth="1"/>
    <col min="2038" max="2038" width="13.5703125" customWidth="1"/>
    <col min="2039" max="2039" width="12.7109375" customWidth="1"/>
    <col min="2040" max="2040" width="7.28515625" customWidth="1"/>
    <col min="2041" max="2041" width="23.5703125" customWidth="1"/>
    <col min="2042" max="2042" width="26" customWidth="1"/>
    <col min="2291" max="2291" width="25.85546875" customWidth="1"/>
    <col min="2292" max="2292" width="11.85546875" customWidth="1"/>
    <col min="2293" max="2293" width="32.42578125" customWidth="1"/>
    <col min="2294" max="2294" width="13.5703125" customWidth="1"/>
    <col min="2295" max="2295" width="12.7109375" customWidth="1"/>
    <col min="2296" max="2296" width="7.28515625" customWidth="1"/>
    <col min="2297" max="2297" width="23.5703125" customWidth="1"/>
    <col min="2298" max="2298" width="26" customWidth="1"/>
    <col min="2547" max="2547" width="25.85546875" customWidth="1"/>
    <col min="2548" max="2548" width="11.85546875" customWidth="1"/>
    <col min="2549" max="2549" width="32.42578125" customWidth="1"/>
    <col min="2550" max="2550" width="13.5703125" customWidth="1"/>
    <col min="2551" max="2551" width="12.7109375" customWidth="1"/>
    <col min="2552" max="2552" width="7.28515625" customWidth="1"/>
    <col min="2553" max="2553" width="23.5703125" customWidth="1"/>
    <col min="2554" max="2554" width="26" customWidth="1"/>
    <col min="2803" max="2803" width="25.85546875" customWidth="1"/>
    <col min="2804" max="2804" width="11.85546875" customWidth="1"/>
    <col min="2805" max="2805" width="32.42578125" customWidth="1"/>
    <col min="2806" max="2806" width="13.5703125" customWidth="1"/>
    <col min="2807" max="2807" width="12.7109375" customWidth="1"/>
    <col min="2808" max="2808" width="7.28515625" customWidth="1"/>
    <col min="2809" max="2809" width="23.5703125" customWidth="1"/>
    <col min="2810" max="2810" width="26" customWidth="1"/>
    <col min="3059" max="3059" width="25.85546875" customWidth="1"/>
    <col min="3060" max="3060" width="11.85546875" customWidth="1"/>
    <col min="3061" max="3061" width="32.42578125" customWidth="1"/>
    <col min="3062" max="3062" width="13.5703125" customWidth="1"/>
    <col min="3063" max="3063" width="12.7109375" customWidth="1"/>
    <col min="3064" max="3064" width="7.28515625" customWidth="1"/>
    <col min="3065" max="3065" width="23.5703125" customWidth="1"/>
    <col min="3066" max="3066" width="26" customWidth="1"/>
    <col min="3315" max="3315" width="25.85546875" customWidth="1"/>
    <col min="3316" max="3316" width="11.85546875" customWidth="1"/>
    <col min="3317" max="3317" width="32.42578125" customWidth="1"/>
    <col min="3318" max="3318" width="13.5703125" customWidth="1"/>
    <col min="3319" max="3319" width="12.7109375" customWidth="1"/>
    <col min="3320" max="3320" width="7.28515625" customWidth="1"/>
    <col min="3321" max="3321" width="23.5703125" customWidth="1"/>
    <col min="3322" max="3322" width="26" customWidth="1"/>
    <col min="3571" max="3571" width="25.85546875" customWidth="1"/>
    <col min="3572" max="3572" width="11.85546875" customWidth="1"/>
    <col min="3573" max="3573" width="32.42578125" customWidth="1"/>
    <col min="3574" max="3574" width="13.5703125" customWidth="1"/>
    <col min="3575" max="3575" width="12.7109375" customWidth="1"/>
    <col min="3576" max="3576" width="7.28515625" customWidth="1"/>
    <col min="3577" max="3577" width="23.5703125" customWidth="1"/>
    <col min="3578" max="3578" width="26" customWidth="1"/>
    <col min="3827" max="3827" width="25.85546875" customWidth="1"/>
    <col min="3828" max="3828" width="11.85546875" customWidth="1"/>
    <col min="3829" max="3829" width="32.42578125" customWidth="1"/>
    <col min="3830" max="3830" width="13.5703125" customWidth="1"/>
    <col min="3831" max="3831" width="12.7109375" customWidth="1"/>
    <col min="3832" max="3832" width="7.28515625" customWidth="1"/>
    <col min="3833" max="3833" width="23.5703125" customWidth="1"/>
    <col min="3834" max="3834" width="26" customWidth="1"/>
    <col min="4083" max="4083" width="25.85546875" customWidth="1"/>
    <col min="4084" max="4084" width="11.85546875" customWidth="1"/>
    <col min="4085" max="4085" width="32.42578125" customWidth="1"/>
    <col min="4086" max="4086" width="13.5703125" customWidth="1"/>
    <col min="4087" max="4087" width="12.7109375" customWidth="1"/>
    <col min="4088" max="4088" width="7.28515625" customWidth="1"/>
    <col min="4089" max="4089" width="23.5703125" customWidth="1"/>
    <col min="4090" max="4090" width="26" customWidth="1"/>
    <col min="4339" max="4339" width="25.85546875" customWidth="1"/>
    <col min="4340" max="4340" width="11.85546875" customWidth="1"/>
    <col min="4341" max="4341" width="32.42578125" customWidth="1"/>
    <col min="4342" max="4342" width="13.5703125" customWidth="1"/>
    <col min="4343" max="4343" width="12.7109375" customWidth="1"/>
    <col min="4344" max="4344" width="7.28515625" customWidth="1"/>
    <col min="4345" max="4345" width="23.5703125" customWidth="1"/>
    <col min="4346" max="4346" width="26" customWidth="1"/>
    <col min="4595" max="4595" width="25.85546875" customWidth="1"/>
    <col min="4596" max="4596" width="11.85546875" customWidth="1"/>
    <col min="4597" max="4597" width="32.42578125" customWidth="1"/>
    <col min="4598" max="4598" width="13.5703125" customWidth="1"/>
    <col min="4599" max="4599" width="12.7109375" customWidth="1"/>
    <col min="4600" max="4600" width="7.28515625" customWidth="1"/>
    <col min="4601" max="4601" width="23.5703125" customWidth="1"/>
    <col min="4602" max="4602" width="26" customWidth="1"/>
    <col min="4851" max="4851" width="25.85546875" customWidth="1"/>
    <col min="4852" max="4852" width="11.85546875" customWidth="1"/>
    <col min="4853" max="4853" width="32.42578125" customWidth="1"/>
    <col min="4854" max="4854" width="13.5703125" customWidth="1"/>
    <col min="4855" max="4855" width="12.7109375" customWidth="1"/>
    <col min="4856" max="4856" width="7.28515625" customWidth="1"/>
    <col min="4857" max="4857" width="23.5703125" customWidth="1"/>
    <col min="4858" max="4858" width="26" customWidth="1"/>
    <col min="5107" max="5107" width="25.85546875" customWidth="1"/>
    <col min="5108" max="5108" width="11.85546875" customWidth="1"/>
    <col min="5109" max="5109" width="32.42578125" customWidth="1"/>
    <col min="5110" max="5110" width="13.5703125" customWidth="1"/>
    <col min="5111" max="5111" width="12.7109375" customWidth="1"/>
    <col min="5112" max="5112" width="7.28515625" customWidth="1"/>
    <col min="5113" max="5113" width="23.5703125" customWidth="1"/>
    <col min="5114" max="5114" width="26" customWidth="1"/>
    <col min="5363" max="5363" width="25.85546875" customWidth="1"/>
    <col min="5364" max="5364" width="11.85546875" customWidth="1"/>
    <col min="5365" max="5365" width="32.42578125" customWidth="1"/>
    <col min="5366" max="5366" width="13.5703125" customWidth="1"/>
    <col min="5367" max="5367" width="12.7109375" customWidth="1"/>
    <col min="5368" max="5368" width="7.28515625" customWidth="1"/>
    <col min="5369" max="5369" width="23.5703125" customWidth="1"/>
    <col min="5370" max="5370" width="26" customWidth="1"/>
    <col min="5619" max="5619" width="25.85546875" customWidth="1"/>
    <col min="5620" max="5620" width="11.85546875" customWidth="1"/>
    <col min="5621" max="5621" width="32.42578125" customWidth="1"/>
    <col min="5622" max="5622" width="13.5703125" customWidth="1"/>
    <col min="5623" max="5623" width="12.7109375" customWidth="1"/>
    <col min="5624" max="5624" width="7.28515625" customWidth="1"/>
    <col min="5625" max="5625" width="23.5703125" customWidth="1"/>
    <col min="5626" max="5626" width="26" customWidth="1"/>
    <col min="5875" max="5875" width="25.85546875" customWidth="1"/>
    <col min="5876" max="5876" width="11.85546875" customWidth="1"/>
    <col min="5877" max="5877" width="32.42578125" customWidth="1"/>
    <col min="5878" max="5878" width="13.5703125" customWidth="1"/>
    <col min="5879" max="5879" width="12.7109375" customWidth="1"/>
    <col min="5880" max="5880" width="7.28515625" customWidth="1"/>
    <col min="5881" max="5881" width="23.5703125" customWidth="1"/>
    <col min="5882" max="5882" width="26" customWidth="1"/>
    <col min="6131" max="6131" width="25.85546875" customWidth="1"/>
    <col min="6132" max="6132" width="11.85546875" customWidth="1"/>
    <col min="6133" max="6133" width="32.42578125" customWidth="1"/>
    <col min="6134" max="6134" width="13.5703125" customWidth="1"/>
    <col min="6135" max="6135" width="12.7109375" customWidth="1"/>
    <col min="6136" max="6136" width="7.28515625" customWidth="1"/>
    <col min="6137" max="6137" width="23.5703125" customWidth="1"/>
    <col min="6138" max="6138" width="26" customWidth="1"/>
    <col min="6387" max="6387" width="25.85546875" customWidth="1"/>
    <col min="6388" max="6388" width="11.85546875" customWidth="1"/>
    <col min="6389" max="6389" width="32.42578125" customWidth="1"/>
    <col min="6390" max="6390" width="13.5703125" customWidth="1"/>
    <col min="6391" max="6391" width="12.7109375" customWidth="1"/>
    <col min="6392" max="6392" width="7.28515625" customWidth="1"/>
    <col min="6393" max="6393" width="23.5703125" customWidth="1"/>
    <col min="6394" max="6394" width="26" customWidth="1"/>
    <col min="6643" max="6643" width="25.85546875" customWidth="1"/>
    <col min="6644" max="6644" width="11.85546875" customWidth="1"/>
    <col min="6645" max="6645" width="32.42578125" customWidth="1"/>
    <col min="6646" max="6646" width="13.5703125" customWidth="1"/>
    <col min="6647" max="6647" width="12.7109375" customWidth="1"/>
    <col min="6648" max="6648" width="7.28515625" customWidth="1"/>
    <col min="6649" max="6649" width="23.5703125" customWidth="1"/>
    <col min="6650" max="6650" width="26" customWidth="1"/>
    <col min="6899" max="6899" width="25.85546875" customWidth="1"/>
    <col min="6900" max="6900" width="11.85546875" customWidth="1"/>
    <col min="6901" max="6901" width="32.42578125" customWidth="1"/>
    <col min="6902" max="6902" width="13.5703125" customWidth="1"/>
    <col min="6903" max="6903" width="12.7109375" customWidth="1"/>
    <col min="6904" max="6904" width="7.28515625" customWidth="1"/>
    <col min="6905" max="6905" width="23.5703125" customWidth="1"/>
    <col min="6906" max="6906" width="26" customWidth="1"/>
    <col min="7155" max="7155" width="25.85546875" customWidth="1"/>
    <col min="7156" max="7156" width="11.85546875" customWidth="1"/>
    <col min="7157" max="7157" width="32.42578125" customWidth="1"/>
    <col min="7158" max="7158" width="13.5703125" customWidth="1"/>
    <col min="7159" max="7159" width="12.7109375" customWidth="1"/>
    <col min="7160" max="7160" width="7.28515625" customWidth="1"/>
    <col min="7161" max="7161" width="23.5703125" customWidth="1"/>
    <col min="7162" max="7162" width="26" customWidth="1"/>
    <col min="7411" max="7411" width="25.85546875" customWidth="1"/>
    <col min="7412" max="7412" width="11.85546875" customWidth="1"/>
    <col min="7413" max="7413" width="32.42578125" customWidth="1"/>
    <col min="7414" max="7414" width="13.5703125" customWidth="1"/>
    <col min="7415" max="7415" width="12.7109375" customWidth="1"/>
    <col min="7416" max="7416" width="7.28515625" customWidth="1"/>
    <col min="7417" max="7417" width="23.5703125" customWidth="1"/>
    <col min="7418" max="7418" width="26" customWidth="1"/>
    <col min="7667" max="7667" width="25.85546875" customWidth="1"/>
    <col min="7668" max="7668" width="11.85546875" customWidth="1"/>
    <col min="7669" max="7669" width="32.42578125" customWidth="1"/>
    <col min="7670" max="7670" width="13.5703125" customWidth="1"/>
    <col min="7671" max="7671" width="12.7109375" customWidth="1"/>
    <col min="7672" max="7672" width="7.28515625" customWidth="1"/>
    <col min="7673" max="7673" width="23.5703125" customWidth="1"/>
    <col min="7674" max="7674" width="26" customWidth="1"/>
    <col min="7923" max="7923" width="25.85546875" customWidth="1"/>
    <col min="7924" max="7924" width="11.85546875" customWidth="1"/>
    <col min="7925" max="7925" width="32.42578125" customWidth="1"/>
    <col min="7926" max="7926" width="13.5703125" customWidth="1"/>
    <col min="7927" max="7927" width="12.7109375" customWidth="1"/>
    <col min="7928" max="7928" width="7.28515625" customWidth="1"/>
    <col min="7929" max="7929" width="23.5703125" customWidth="1"/>
    <col min="7930" max="7930" width="26" customWidth="1"/>
    <col min="8179" max="8179" width="25.85546875" customWidth="1"/>
    <col min="8180" max="8180" width="11.85546875" customWidth="1"/>
    <col min="8181" max="8181" width="32.42578125" customWidth="1"/>
    <col min="8182" max="8182" width="13.5703125" customWidth="1"/>
    <col min="8183" max="8183" width="12.7109375" customWidth="1"/>
    <col min="8184" max="8184" width="7.28515625" customWidth="1"/>
    <col min="8185" max="8185" width="23.5703125" customWidth="1"/>
    <col min="8186" max="8186" width="26" customWidth="1"/>
    <col min="8435" max="8435" width="25.85546875" customWidth="1"/>
    <col min="8436" max="8436" width="11.85546875" customWidth="1"/>
    <col min="8437" max="8437" width="32.42578125" customWidth="1"/>
    <col min="8438" max="8438" width="13.5703125" customWidth="1"/>
    <col min="8439" max="8439" width="12.7109375" customWidth="1"/>
    <col min="8440" max="8440" width="7.28515625" customWidth="1"/>
    <col min="8441" max="8441" width="23.5703125" customWidth="1"/>
    <col min="8442" max="8442" width="26" customWidth="1"/>
    <col min="8691" max="8691" width="25.85546875" customWidth="1"/>
    <col min="8692" max="8692" width="11.85546875" customWidth="1"/>
    <col min="8693" max="8693" width="32.42578125" customWidth="1"/>
    <col min="8694" max="8694" width="13.5703125" customWidth="1"/>
    <col min="8695" max="8695" width="12.7109375" customWidth="1"/>
    <col min="8696" max="8696" width="7.28515625" customWidth="1"/>
    <col min="8697" max="8697" width="23.5703125" customWidth="1"/>
    <col min="8698" max="8698" width="26" customWidth="1"/>
    <col min="8947" max="8947" width="25.85546875" customWidth="1"/>
    <col min="8948" max="8948" width="11.85546875" customWidth="1"/>
    <col min="8949" max="8949" width="32.42578125" customWidth="1"/>
    <col min="8950" max="8950" width="13.5703125" customWidth="1"/>
    <col min="8951" max="8951" width="12.7109375" customWidth="1"/>
    <col min="8952" max="8952" width="7.28515625" customWidth="1"/>
    <col min="8953" max="8953" width="23.5703125" customWidth="1"/>
    <col min="8954" max="8954" width="26" customWidth="1"/>
    <col min="9203" max="9203" width="25.85546875" customWidth="1"/>
    <col min="9204" max="9204" width="11.85546875" customWidth="1"/>
    <col min="9205" max="9205" width="32.42578125" customWidth="1"/>
    <col min="9206" max="9206" width="13.5703125" customWidth="1"/>
    <col min="9207" max="9207" width="12.7109375" customWidth="1"/>
    <col min="9208" max="9208" width="7.28515625" customWidth="1"/>
    <col min="9209" max="9209" width="23.5703125" customWidth="1"/>
    <col min="9210" max="9210" width="26" customWidth="1"/>
    <col min="9459" max="9459" width="25.85546875" customWidth="1"/>
    <col min="9460" max="9460" width="11.85546875" customWidth="1"/>
    <col min="9461" max="9461" width="32.42578125" customWidth="1"/>
    <col min="9462" max="9462" width="13.5703125" customWidth="1"/>
    <col min="9463" max="9463" width="12.7109375" customWidth="1"/>
    <col min="9464" max="9464" width="7.28515625" customWidth="1"/>
    <col min="9465" max="9465" width="23.5703125" customWidth="1"/>
    <col min="9466" max="9466" width="26" customWidth="1"/>
    <col min="9715" max="9715" width="25.85546875" customWidth="1"/>
    <col min="9716" max="9716" width="11.85546875" customWidth="1"/>
    <col min="9717" max="9717" width="32.42578125" customWidth="1"/>
    <col min="9718" max="9718" width="13.5703125" customWidth="1"/>
    <col min="9719" max="9719" width="12.7109375" customWidth="1"/>
    <col min="9720" max="9720" width="7.28515625" customWidth="1"/>
    <col min="9721" max="9721" width="23.5703125" customWidth="1"/>
    <col min="9722" max="9722" width="26" customWidth="1"/>
    <col min="9971" max="9971" width="25.85546875" customWidth="1"/>
    <col min="9972" max="9972" width="11.85546875" customWidth="1"/>
    <col min="9973" max="9973" width="32.42578125" customWidth="1"/>
    <col min="9974" max="9974" width="13.5703125" customWidth="1"/>
    <col min="9975" max="9975" width="12.7109375" customWidth="1"/>
    <col min="9976" max="9976" width="7.28515625" customWidth="1"/>
    <col min="9977" max="9977" width="23.5703125" customWidth="1"/>
    <col min="9978" max="9978" width="26" customWidth="1"/>
    <col min="10227" max="10227" width="25.85546875" customWidth="1"/>
    <col min="10228" max="10228" width="11.85546875" customWidth="1"/>
    <col min="10229" max="10229" width="32.42578125" customWidth="1"/>
    <col min="10230" max="10230" width="13.5703125" customWidth="1"/>
    <col min="10231" max="10231" width="12.7109375" customWidth="1"/>
    <col min="10232" max="10232" width="7.28515625" customWidth="1"/>
    <col min="10233" max="10233" width="23.5703125" customWidth="1"/>
    <col min="10234" max="10234" width="26" customWidth="1"/>
    <col min="10483" max="10483" width="25.85546875" customWidth="1"/>
    <col min="10484" max="10484" width="11.85546875" customWidth="1"/>
    <col min="10485" max="10485" width="32.42578125" customWidth="1"/>
    <col min="10486" max="10486" width="13.5703125" customWidth="1"/>
    <col min="10487" max="10487" width="12.7109375" customWidth="1"/>
    <col min="10488" max="10488" width="7.28515625" customWidth="1"/>
    <col min="10489" max="10489" width="23.5703125" customWidth="1"/>
    <col min="10490" max="10490" width="26" customWidth="1"/>
    <col min="10739" max="10739" width="25.85546875" customWidth="1"/>
    <col min="10740" max="10740" width="11.85546875" customWidth="1"/>
    <col min="10741" max="10741" width="32.42578125" customWidth="1"/>
    <col min="10742" max="10742" width="13.5703125" customWidth="1"/>
    <col min="10743" max="10743" width="12.7109375" customWidth="1"/>
    <col min="10744" max="10744" width="7.28515625" customWidth="1"/>
    <col min="10745" max="10745" width="23.5703125" customWidth="1"/>
    <col min="10746" max="10746" width="26" customWidth="1"/>
    <col min="10995" max="10995" width="25.85546875" customWidth="1"/>
    <col min="10996" max="10996" width="11.85546875" customWidth="1"/>
    <col min="10997" max="10997" width="32.42578125" customWidth="1"/>
    <col min="10998" max="10998" width="13.5703125" customWidth="1"/>
    <col min="10999" max="10999" width="12.7109375" customWidth="1"/>
    <col min="11000" max="11000" width="7.28515625" customWidth="1"/>
    <col min="11001" max="11001" width="23.5703125" customWidth="1"/>
    <col min="11002" max="11002" width="26" customWidth="1"/>
    <col min="11251" max="11251" width="25.85546875" customWidth="1"/>
    <col min="11252" max="11252" width="11.85546875" customWidth="1"/>
    <col min="11253" max="11253" width="32.42578125" customWidth="1"/>
    <col min="11254" max="11254" width="13.5703125" customWidth="1"/>
    <col min="11255" max="11255" width="12.7109375" customWidth="1"/>
    <col min="11256" max="11256" width="7.28515625" customWidth="1"/>
    <col min="11257" max="11257" width="23.5703125" customWidth="1"/>
    <col min="11258" max="11258" width="26" customWidth="1"/>
    <col min="11507" max="11507" width="25.85546875" customWidth="1"/>
    <col min="11508" max="11508" width="11.85546875" customWidth="1"/>
    <col min="11509" max="11509" width="32.42578125" customWidth="1"/>
    <col min="11510" max="11510" width="13.5703125" customWidth="1"/>
    <col min="11511" max="11511" width="12.7109375" customWidth="1"/>
    <col min="11512" max="11512" width="7.28515625" customWidth="1"/>
    <col min="11513" max="11513" width="23.5703125" customWidth="1"/>
    <col min="11514" max="11514" width="26" customWidth="1"/>
    <col min="11763" max="11763" width="25.85546875" customWidth="1"/>
    <col min="11764" max="11764" width="11.85546875" customWidth="1"/>
    <col min="11765" max="11765" width="32.42578125" customWidth="1"/>
    <col min="11766" max="11766" width="13.5703125" customWidth="1"/>
    <col min="11767" max="11767" width="12.7109375" customWidth="1"/>
    <col min="11768" max="11768" width="7.28515625" customWidth="1"/>
    <col min="11769" max="11769" width="23.5703125" customWidth="1"/>
    <col min="11770" max="11770" width="26" customWidth="1"/>
    <col min="12019" max="12019" width="25.85546875" customWidth="1"/>
    <col min="12020" max="12020" width="11.85546875" customWidth="1"/>
    <col min="12021" max="12021" width="32.42578125" customWidth="1"/>
    <col min="12022" max="12022" width="13.5703125" customWidth="1"/>
    <col min="12023" max="12023" width="12.7109375" customWidth="1"/>
    <col min="12024" max="12024" width="7.28515625" customWidth="1"/>
    <col min="12025" max="12025" width="23.5703125" customWidth="1"/>
    <col min="12026" max="12026" width="26" customWidth="1"/>
    <col min="12275" max="12275" width="25.85546875" customWidth="1"/>
    <col min="12276" max="12276" width="11.85546875" customWidth="1"/>
    <col min="12277" max="12277" width="32.42578125" customWidth="1"/>
    <col min="12278" max="12278" width="13.5703125" customWidth="1"/>
    <col min="12279" max="12279" width="12.7109375" customWidth="1"/>
    <col min="12280" max="12280" width="7.28515625" customWidth="1"/>
    <col min="12281" max="12281" width="23.5703125" customWidth="1"/>
    <col min="12282" max="12282" width="26" customWidth="1"/>
    <col min="12531" max="12531" width="25.85546875" customWidth="1"/>
    <col min="12532" max="12532" width="11.85546875" customWidth="1"/>
    <col min="12533" max="12533" width="32.42578125" customWidth="1"/>
    <col min="12534" max="12534" width="13.5703125" customWidth="1"/>
    <col min="12535" max="12535" width="12.7109375" customWidth="1"/>
    <col min="12536" max="12536" width="7.28515625" customWidth="1"/>
    <col min="12537" max="12537" width="23.5703125" customWidth="1"/>
    <col min="12538" max="12538" width="26" customWidth="1"/>
    <col min="12787" max="12787" width="25.85546875" customWidth="1"/>
    <col min="12788" max="12788" width="11.85546875" customWidth="1"/>
    <col min="12789" max="12789" width="32.42578125" customWidth="1"/>
    <col min="12790" max="12790" width="13.5703125" customWidth="1"/>
    <col min="12791" max="12791" width="12.7109375" customWidth="1"/>
    <col min="12792" max="12792" width="7.28515625" customWidth="1"/>
    <col min="12793" max="12793" width="23.5703125" customWidth="1"/>
    <col min="12794" max="12794" width="26" customWidth="1"/>
    <col min="13043" max="13043" width="25.85546875" customWidth="1"/>
    <col min="13044" max="13044" width="11.85546875" customWidth="1"/>
    <col min="13045" max="13045" width="32.42578125" customWidth="1"/>
    <col min="13046" max="13046" width="13.5703125" customWidth="1"/>
    <col min="13047" max="13047" width="12.7109375" customWidth="1"/>
    <col min="13048" max="13048" width="7.28515625" customWidth="1"/>
    <col min="13049" max="13049" width="23.5703125" customWidth="1"/>
    <col min="13050" max="13050" width="26" customWidth="1"/>
    <col min="13299" max="13299" width="25.85546875" customWidth="1"/>
    <col min="13300" max="13300" width="11.85546875" customWidth="1"/>
    <col min="13301" max="13301" width="32.42578125" customWidth="1"/>
    <col min="13302" max="13302" width="13.5703125" customWidth="1"/>
    <col min="13303" max="13303" width="12.7109375" customWidth="1"/>
    <col min="13304" max="13304" width="7.28515625" customWidth="1"/>
    <col min="13305" max="13305" width="23.5703125" customWidth="1"/>
    <col min="13306" max="13306" width="26" customWidth="1"/>
    <col min="13555" max="13555" width="25.85546875" customWidth="1"/>
    <col min="13556" max="13556" width="11.85546875" customWidth="1"/>
    <col min="13557" max="13557" width="32.42578125" customWidth="1"/>
    <col min="13558" max="13558" width="13.5703125" customWidth="1"/>
    <col min="13559" max="13559" width="12.7109375" customWidth="1"/>
    <col min="13560" max="13560" width="7.28515625" customWidth="1"/>
    <col min="13561" max="13561" width="23.5703125" customWidth="1"/>
    <col min="13562" max="13562" width="26" customWidth="1"/>
    <col min="13811" max="13811" width="25.85546875" customWidth="1"/>
    <col min="13812" max="13812" width="11.85546875" customWidth="1"/>
    <col min="13813" max="13813" width="32.42578125" customWidth="1"/>
    <col min="13814" max="13814" width="13.5703125" customWidth="1"/>
    <col min="13815" max="13815" width="12.7109375" customWidth="1"/>
    <col min="13816" max="13816" width="7.28515625" customWidth="1"/>
    <col min="13817" max="13817" width="23.5703125" customWidth="1"/>
    <col min="13818" max="13818" width="26" customWidth="1"/>
    <col min="14067" max="14067" width="25.85546875" customWidth="1"/>
    <col min="14068" max="14068" width="11.85546875" customWidth="1"/>
    <col min="14069" max="14069" width="32.42578125" customWidth="1"/>
    <col min="14070" max="14070" width="13.5703125" customWidth="1"/>
    <col min="14071" max="14071" width="12.7109375" customWidth="1"/>
    <col min="14072" max="14072" width="7.28515625" customWidth="1"/>
    <col min="14073" max="14073" width="23.5703125" customWidth="1"/>
    <col min="14074" max="14074" width="26" customWidth="1"/>
    <col min="14323" max="14323" width="25.85546875" customWidth="1"/>
    <col min="14324" max="14324" width="11.85546875" customWidth="1"/>
    <col min="14325" max="14325" width="32.42578125" customWidth="1"/>
    <col min="14326" max="14326" width="13.5703125" customWidth="1"/>
    <col min="14327" max="14327" width="12.7109375" customWidth="1"/>
    <col min="14328" max="14328" width="7.28515625" customWidth="1"/>
    <col min="14329" max="14329" width="23.5703125" customWidth="1"/>
    <col min="14330" max="14330" width="26" customWidth="1"/>
    <col min="14579" max="14579" width="25.85546875" customWidth="1"/>
    <col min="14580" max="14580" width="11.85546875" customWidth="1"/>
    <col min="14581" max="14581" width="32.42578125" customWidth="1"/>
    <col min="14582" max="14582" width="13.5703125" customWidth="1"/>
    <col min="14583" max="14583" width="12.7109375" customWidth="1"/>
    <col min="14584" max="14584" width="7.28515625" customWidth="1"/>
    <col min="14585" max="14585" width="23.5703125" customWidth="1"/>
    <col min="14586" max="14586" width="26" customWidth="1"/>
    <col min="14835" max="14835" width="25.85546875" customWidth="1"/>
    <col min="14836" max="14836" width="11.85546875" customWidth="1"/>
    <col min="14837" max="14837" width="32.42578125" customWidth="1"/>
    <col min="14838" max="14838" width="13.5703125" customWidth="1"/>
    <col min="14839" max="14839" width="12.7109375" customWidth="1"/>
    <col min="14840" max="14840" width="7.28515625" customWidth="1"/>
    <col min="14841" max="14841" width="23.5703125" customWidth="1"/>
    <col min="14842" max="14842" width="26" customWidth="1"/>
    <col min="15091" max="15091" width="25.85546875" customWidth="1"/>
    <col min="15092" max="15092" width="11.85546875" customWidth="1"/>
    <col min="15093" max="15093" width="32.42578125" customWidth="1"/>
    <col min="15094" max="15094" width="13.5703125" customWidth="1"/>
    <col min="15095" max="15095" width="12.7109375" customWidth="1"/>
    <col min="15096" max="15096" width="7.28515625" customWidth="1"/>
    <col min="15097" max="15097" width="23.5703125" customWidth="1"/>
    <col min="15098" max="15098" width="26" customWidth="1"/>
    <col min="15347" max="15347" width="25.85546875" customWidth="1"/>
    <col min="15348" max="15348" width="11.85546875" customWidth="1"/>
    <col min="15349" max="15349" width="32.42578125" customWidth="1"/>
    <col min="15350" max="15350" width="13.5703125" customWidth="1"/>
    <col min="15351" max="15351" width="12.7109375" customWidth="1"/>
    <col min="15352" max="15352" width="7.28515625" customWidth="1"/>
    <col min="15353" max="15353" width="23.5703125" customWidth="1"/>
    <col min="15354" max="15354" width="26" customWidth="1"/>
    <col min="15603" max="15603" width="25.85546875" customWidth="1"/>
    <col min="15604" max="15604" width="11.85546875" customWidth="1"/>
    <col min="15605" max="15605" width="32.42578125" customWidth="1"/>
    <col min="15606" max="15606" width="13.5703125" customWidth="1"/>
    <col min="15607" max="15607" width="12.7109375" customWidth="1"/>
    <col min="15608" max="15608" width="7.28515625" customWidth="1"/>
    <col min="15609" max="15609" width="23.5703125" customWidth="1"/>
    <col min="15610" max="15610" width="26" customWidth="1"/>
    <col min="15859" max="15859" width="25.85546875" customWidth="1"/>
    <col min="15860" max="15860" width="11.85546875" customWidth="1"/>
    <col min="15861" max="15861" width="32.42578125" customWidth="1"/>
    <col min="15862" max="15862" width="13.5703125" customWidth="1"/>
    <col min="15863" max="15863" width="12.7109375" customWidth="1"/>
    <col min="15864" max="15864" width="7.28515625" customWidth="1"/>
    <col min="15865" max="15865" width="23.5703125" customWidth="1"/>
    <col min="15866" max="15866" width="26" customWidth="1"/>
    <col min="16115" max="16115" width="25.85546875" customWidth="1"/>
    <col min="16116" max="16116" width="11.85546875" customWidth="1"/>
    <col min="16117" max="16117" width="32.42578125" customWidth="1"/>
    <col min="16118" max="16118" width="13.5703125" customWidth="1"/>
    <col min="16119" max="16119" width="12.7109375" customWidth="1"/>
    <col min="16120" max="16120" width="7.28515625" customWidth="1"/>
    <col min="16121" max="16121" width="23.5703125" customWidth="1"/>
    <col min="16122" max="16122" width="26" customWidth="1"/>
  </cols>
  <sheetData>
    <row r="1" spans="1:7" ht="27" customHeight="1" x14ac:dyDescent="0.25">
      <c r="A1" s="25"/>
      <c r="B1" s="22" t="s">
        <v>67</v>
      </c>
      <c r="C1" s="22" t="s">
        <v>68</v>
      </c>
      <c r="D1" s="22"/>
      <c r="E1" s="52" t="s">
        <v>69</v>
      </c>
      <c r="F1" s="27" t="s">
        <v>70</v>
      </c>
      <c r="G1" s="28"/>
    </row>
    <row r="2" spans="1:7" ht="27.95" customHeight="1" x14ac:dyDescent="0.25">
      <c r="A2" s="58" t="s">
        <v>77</v>
      </c>
      <c r="B2" s="59">
        <v>109</v>
      </c>
      <c r="C2" s="60" t="s">
        <v>158</v>
      </c>
      <c r="D2" s="61" t="s">
        <v>157</v>
      </c>
      <c r="E2" s="62">
        <v>27163.94</v>
      </c>
      <c r="F2" s="59">
        <v>4464831</v>
      </c>
      <c r="G2" s="63" t="s">
        <v>84</v>
      </c>
    </row>
    <row r="3" spans="1:7" ht="27.95" customHeight="1" x14ac:dyDescent="0.25">
      <c r="A3" s="58" t="s">
        <v>77</v>
      </c>
      <c r="B3" s="59" t="s">
        <v>71</v>
      </c>
      <c r="C3" s="64" t="s">
        <v>121</v>
      </c>
      <c r="D3" s="61" t="s">
        <v>63</v>
      </c>
      <c r="E3" s="62">
        <v>1345.9</v>
      </c>
      <c r="F3" s="59" t="s">
        <v>224</v>
      </c>
      <c r="G3" s="63" t="s">
        <v>84</v>
      </c>
    </row>
    <row r="4" spans="1:7" ht="27.95" customHeight="1" x14ac:dyDescent="0.25">
      <c r="A4" s="58" t="s">
        <v>77</v>
      </c>
      <c r="B4" s="59" t="s">
        <v>71</v>
      </c>
      <c r="C4" s="64" t="s">
        <v>121</v>
      </c>
      <c r="D4" s="61" t="s">
        <v>63</v>
      </c>
      <c r="E4" s="62">
        <v>434.16</v>
      </c>
      <c r="F4" s="59" t="s">
        <v>224</v>
      </c>
      <c r="G4" s="63" t="s">
        <v>84</v>
      </c>
    </row>
    <row r="5" spans="1:7" ht="27.95" customHeight="1" x14ac:dyDescent="0.25">
      <c r="A5" s="58" t="s">
        <v>78</v>
      </c>
      <c r="B5" s="59">
        <v>6204</v>
      </c>
      <c r="C5" s="64" t="s">
        <v>79</v>
      </c>
      <c r="D5" s="65" t="s">
        <v>103</v>
      </c>
      <c r="E5" s="62">
        <v>6152.81</v>
      </c>
      <c r="F5" s="59">
        <v>4464866</v>
      </c>
      <c r="G5" s="63" t="s">
        <v>84</v>
      </c>
    </row>
    <row r="6" spans="1:7" ht="27.95" customHeight="1" x14ac:dyDescent="0.25">
      <c r="A6" s="58" t="s">
        <v>78</v>
      </c>
      <c r="B6" s="59" t="s">
        <v>71</v>
      </c>
      <c r="C6" s="64" t="s">
        <v>121</v>
      </c>
      <c r="D6" s="61" t="s">
        <v>63</v>
      </c>
      <c r="E6" s="62">
        <v>304.85000000000002</v>
      </c>
      <c r="F6" s="59" t="s">
        <v>224</v>
      </c>
      <c r="G6" s="63" t="s">
        <v>84</v>
      </c>
    </row>
    <row r="7" spans="1:7" ht="27.95" customHeight="1" x14ac:dyDescent="0.25">
      <c r="A7" s="58" t="s">
        <v>78</v>
      </c>
      <c r="B7" s="59" t="s">
        <v>71</v>
      </c>
      <c r="C7" s="64" t="s">
        <v>121</v>
      </c>
      <c r="D7" s="61" t="s">
        <v>63</v>
      </c>
      <c r="E7" s="62">
        <v>98.34</v>
      </c>
      <c r="F7" s="59" t="s">
        <v>224</v>
      </c>
      <c r="G7" s="63" t="s">
        <v>84</v>
      </c>
    </row>
    <row r="8" spans="1:7" ht="27.95" customHeight="1" x14ac:dyDescent="0.25">
      <c r="A8" s="58" t="s">
        <v>78</v>
      </c>
      <c r="B8" s="59">
        <v>6901</v>
      </c>
      <c r="C8" s="64" t="s">
        <v>225</v>
      </c>
      <c r="D8" s="61" t="s">
        <v>226</v>
      </c>
      <c r="E8" s="62">
        <v>10158.32</v>
      </c>
      <c r="F8" s="59">
        <v>148967</v>
      </c>
      <c r="G8" s="63" t="s">
        <v>84</v>
      </c>
    </row>
    <row r="9" spans="1:7" ht="27.95" customHeight="1" x14ac:dyDescent="0.25">
      <c r="A9" s="58" t="s">
        <v>78</v>
      </c>
      <c r="B9" s="59" t="s">
        <v>71</v>
      </c>
      <c r="C9" s="64" t="s">
        <v>121</v>
      </c>
      <c r="D9" s="61" t="s">
        <v>63</v>
      </c>
      <c r="E9" s="62">
        <v>503.32</v>
      </c>
      <c r="F9" s="59" t="s">
        <v>224</v>
      </c>
      <c r="G9" s="63" t="s">
        <v>84</v>
      </c>
    </row>
    <row r="10" spans="1:7" ht="27.95" customHeight="1" x14ac:dyDescent="0.25">
      <c r="A10" s="58" t="s">
        <v>78</v>
      </c>
      <c r="B10" s="59" t="s">
        <v>71</v>
      </c>
      <c r="C10" s="64" t="s">
        <v>121</v>
      </c>
      <c r="D10" s="61" t="s">
        <v>63</v>
      </c>
      <c r="E10" s="62">
        <v>162.36000000000001</v>
      </c>
      <c r="F10" s="59" t="s">
        <v>224</v>
      </c>
      <c r="G10" s="63" t="s">
        <v>84</v>
      </c>
    </row>
    <row r="11" spans="1:7" ht="27.95" customHeight="1" x14ac:dyDescent="0.25">
      <c r="A11" s="66" t="s">
        <v>81</v>
      </c>
      <c r="B11" s="59">
        <v>138</v>
      </c>
      <c r="C11" s="64" t="s">
        <v>206</v>
      </c>
      <c r="D11" s="65" t="s">
        <v>207</v>
      </c>
      <c r="E11" s="67">
        <v>10784</v>
      </c>
      <c r="F11" s="59">
        <v>39116</v>
      </c>
      <c r="G11" s="63" t="s">
        <v>84</v>
      </c>
    </row>
    <row r="12" spans="1:7" ht="27.95" customHeight="1" x14ac:dyDescent="0.25">
      <c r="A12" s="66" t="s">
        <v>98</v>
      </c>
      <c r="B12" s="59">
        <v>2511</v>
      </c>
      <c r="C12" s="64" t="s">
        <v>164</v>
      </c>
      <c r="D12" s="65" t="s">
        <v>165</v>
      </c>
      <c r="E12" s="67">
        <v>12350</v>
      </c>
      <c r="F12" s="59">
        <v>4464859</v>
      </c>
      <c r="G12" s="63" t="s">
        <v>84</v>
      </c>
    </row>
    <row r="13" spans="1:7" ht="29.25" customHeight="1" x14ac:dyDescent="0.25">
      <c r="A13" s="66" t="s">
        <v>89</v>
      </c>
      <c r="B13" s="59">
        <v>115</v>
      </c>
      <c r="C13" s="64" t="s">
        <v>147</v>
      </c>
      <c r="D13" s="65" t="s">
        <v>148</v>
      </c>
      <c r="E13" s="67">
        <v>13919.83</v>
      </c>
      <c r="F13" s="81">
        <v>4464853</v>
      </c>
      <c r="G13" s="63" t="s">
        <v>84</v>
      </c>
    </row>
    <row r="14" spans="1:7" ht="29.25" customHeight="1" x14ac:dyDescent="0.25">
      <c r="A14" s="66" t="s">
        <v>89</v>
      </c>
      <c r="B14" s="59" t="s">
        <v>71</v>
      </c>
      <c r="C14" s="64" t="s">
        <v>121</v>
      </c>
      <c r="D14" s="61" t="s">
        <v>63</v>
      </c>
      <c r="E14" s="67">
        <v>689.69</v>
      </c>
      <c r="F14" s="81" t="s">
        <v>224</v>
      </c>
      <c r="G14" s="63" t="s">
        <v>84</v>
      </c>
    </row>
    <row r="15" spans="1:7" ht="29.25" customHeight="1" x14ac:dyDescent="0.25">
      <c r="A15" s="66" t="s">
        <v>89</v>
      </c>
      <c r="B15" s="59" t="s">
        <v>71</v>
      </c>
      <c r="C15" s="64" t="s">
        <v>121</v>
      </c>
      <c r="D15" s="61" t="s">
        <v>63</v>
      </c>
      <c r="E15" s="67">
        <v>222.48</v>
      </c>
      <c r="F15" s="81" t="s">
        <v>224</v>
      </c>
      <c r="G15" s="63" t="s">
        <v>84</v>
      </c>
    </row>
    <row r="16" spans="1:7" ht="27.95" customHeight="1" x14ac:dyDescent="0.25">
      <c r="A16" s="66" t="s">
        <v>140</v>
      </c>
      <c r="B16" s="59">
        <v>34</v>
      </c>
      <c r="C16" s="64" t="s">
        <v>240</v>
      </c>
      <c r="D16" s="61" t="s">
        <v>241</v>
      </c>
      <c r="E16" s="67">
        <v>3300</v>
      </c>
      <c r="F16" s="59">
        <v>39113</v>
      </c>
      <c r="G16" s="63" t="s">
        <v>84</v>
      </c>
    </row>
    <row r="17" spans="1:7" ht="27.95" customHeight="1" x14ac:dyDescent="0.25">
      <c r="A17" s="66" t="s">
        <v>100</v>
      </c>
      <c r="B17" s="59">
        <v>257</v>
      </c>
      <c r="C17" s="64" t="s">
        <v>141</v>
      </c>
      <c r="D17" s="65" t="s">
        <v>142</v>
      </c>
      <c r="E17" s="67">
        <v>21585.5</v>
      </c>
      <c r="F17" s="59">
        <v>5854866</v>
      </c>
      <c r="G17" s="63" t="s">
        <v>84</v>
      </c>
    </row>
    <row r="18" spans="1:7" ht="27.95" customHeight="1" x14ac:dyDescent="0.25">
      <c r="A18" s="66" t="s">
        <v>100</v>
      </c>
      <c r="B18" s="59" t="s">
        <v>71</v>
      </c>
      <c r="C18" s="64" t="s">
        <v>121</v>
      </c>
      <c r="D18" s="61" t="s">
        <v>63</v>
      </c>
      <c r="E18" s="67">
        <v>1069.5</v>
      </c>
      <c r="F18" s="59" t="s">
        <v>224</v>
      </c>
      <c r="G18" s="63" t="s">
        <v>84</v>
      </c>
    </row>
    <row r="19" spans="1:7" ht="27.95" customHeight="1" x14ac:dyDescent="0.25">
      <c r="A19" s="66" t="s">
        <v>100</v>
      </c>
      <c r="B19" s="59" t="s">
        <v>71</v>
      </c>
      <c r="C19" s="64" t="s">
        <v>121</v>
      </c>
      <c r="D19" s="61" t="s">
        <v>63</v>
      </c>
      <c r="E19" s="67">
        <v>345</v>
      </c>
      <c r="F19" s="59" t="s">
        <v>224</v>
      </c>
      <c r="G19" s="63" t="s">
        <v>84</v>
      </c>
    </row>
    <row r="20" spans="1:7" ht="27.95" customHeight="1" x14ac:dyDescent="0.25">
      <c r="A20" s="66" t="s">
        <v>176</v>
      </c>
      <c r="B20" s="59">
        <v>2631</v>
      </c>
      <c r="C20" s="64" t="s">
        <v>177</v>
      </c>
      <c r="D20" s="61" t="s">
        <v>178</v>
      </c>
      <c r="E20" s="67">
        <v>1650</v>
      </c>
      <c r="F20" s="59">
        <v>148965</v>
      </c>
      <c r="G20" s="63" t="s">
        <v>84</v>
      </c>
    </row>
    <row r="21" spans="1:7" ht="27.95" customHeight="1" x14ac:dyDescent="0.25">
      <c r="A21" s="66" t="s">
        <v>219</v>
      </c>
      <c r="B21" s="59">
        <v>566</v>
      </c>
      <c r="C21" s="64" t="s">
        <v>220</v>
      </c>
      <c r="D21" s="61" t="s">
        <v>221</v>
      </c>
      <c r="E21" s="67">
        <v>2500</v>
      </c>
      <c r="F21" s="59">
        <v>4464828</v>
      </c>
      <c r="G21" s="63" t="s">
        <v>84</v>
      </c>
    </row>
    <row r="22" spans="1:7" ht="27.95" customHeight="1" x14ac:dyDescent="0.25">
      <c r="A22" s="66" t="s">
        <v>212</v>
      </c>
      <c r="B22" s="59">
        <v>955</v>
      </c>
      <c r="C22" s="64" t="s">
        <v>213</v>
      </c>
      <c r="D22" s="61" t="s">
        <v>214</v>
      </c>
      <c r="E22" s="67">
        <v>7742.62</v>
      </c>
      <c r="F22" s="59">
        <v>4464826</v>
      </c>
      <c r="G22" s="63" t="s">
        <v>84</v>
      </c>
    </row>
    <row r="23" spans="1:7" ht="27.95" customHeight="1" x14ac:dyDescent="0.25">
      <c r="A23" s="66" t="s">
        <v>212</v>
      </c>
      <c r="B23" s="59" t="s">
        <v>71</v>
      </c>
      <c r="C23" s="64" t="s">
        <v>121</v>
      </c>
      <c r="D23" s="61" t="s">
        <v>63</v>
      </c>
      <c r="E23" s="67">
        <v>383.63</v>
      </c>
      <c r="F23" s="59" t="s">
        <v>224</v>
      </c>
      <c r="G23" s="63" t="s">
        <v>84</v>
      </c>
    </row>
    <row r="24" spans="1:7" ht="27.95" customHeight="1" x14ac:dyDescent="0.25">
      <c r="A24" s="66" t="s">
        <v>212</v>
      </c>
      <c r="B24" s="59" t="s">
        <v>71</v>
      </c>
      <c r="C24" s="64" t="s">
        <v>121</v>
      </c>
      <c r="D24" s="61" t="s">
        <v>63</v>
      </c>
      <c r="E24" s="67">
        <v>123.75</v>
      </c>
      <c r="F24" s="59" t="s">
        <v>224</v>
      </c>
      <c r="G24" s="63" t="s">
        <v>84</v>
      </c>
    </row>
    <row r="25" spans="1:7" ht="33.75" customHeight="1" x14ac:dyDescent="0.25">
      <c r="A25" s="68"/>
      <c r="B25" s="69"/>
      <c r="C25" s="70"/>
      <c r="D25" s="71"/>
      <c r="E25" s="72">
        <f>SUM(E2:E24)</f>
        <v>122990</v>
      </c>
      <c r="F25" s="100"/>
      <c r="G25" s="73"/>
    </row>
    <row r="26" spans="1:7" ht="39.950000000000003" customHeight="1" x14ac:dyDescent="0.25">
      <c r="A26" s="66" t="s">
        <v>80</v>
      </c>
      <c r="B26" s="59" t="s">
        <v>101</v>
      </c>
      <c r="C26" s="64" t="s">
        <v>184</v>
      </c>
      <c r="D26" s="65" t="s">
        <v>104</v>
      </c>
      <c r="E26" s="67">
        <v>1983.25</v>
      </c>
      <c r="F26" s="59">
        <v>2674</v>
      </c>
      <c r="G26" s="63" t="s">
        <v>123</v>
      </c>
    </row>
    <row r="27" spans="1:7" ht="39.950000000000003" customHeight="1" x14ac:dyDescent="0.25">
      <c r="A27" s="66" t="s">
        <v>80</v>
      </c>
      <c r="B27" s="59" t="s">
        <v>101</v>
      </c>
      <c r="C27" s="64" t="s">
        <v>145</v>
      </c>
      <c r="D27" s="65" t="s">
        <v>146</v>
      </c>
      <c r="E27" s="67">
        <v>1960</v>
      </c>
      <c r="F27" s="59">
        <v>2675</v>
      </c>
      <c r="G27" s="63" t="s">
        <v>123</v>
      </c>
    </row>
    <row r="28" spans="1:7" ht="39.950000000000003" customHeight="1" x14ac:dyDescent="0.25">
      <c r="A28" s="66" t="s">
        <v>128</v>
      </c>
      <c r="B28" s="59">
        <v>19741</v>
      </c>
      <c r="C28" s="64" t="s">
        <v>139</v>
      </c>
      <c r="D28" s="65" t="s">
        <v>108</v>
      </c>
      <c r="E28" s="67">
        <v>3917.21</v>
      </c>
      <c r="F28" s="59">
        <v>2686</v>
      </c>
      <c r="G28" s="63" t="s">
        <v>123</v>
      </c>
    </row>
    <row r="29" spans="1:7" ht="39.950000000000003" customHeight="1" x14ac:dyDescent="0.25">
      <c r="A29" s="66" t="s">
        <v>128</v>
      </c>
      <c r="B29" s="59">
        <v>19740</v>
      </c>
      <c r="C29" s="64" t="s">
        <v>139</v>
      </c>
      <c r="D29" s="65" t="s">
        <v>108</v>
      </c>
      <c r="E29" s="67">
        <v>3917.21</v>
      </c>
      <c r="F29" s="59">
        <v>2685</v>
      </c>
      <c r="G29" s="63" t="s">
        <v>123</v>
      </c>
    </row>
    <row r="30" spans="1:7" ht="39.950000000000003" customHeight="1" x14ac:dyDescent="0.25">
      <c r="A30" s="66" t="s">
        <v>151</v>
      </c>
      <c r="B30" s="59">
        <v>25469</v>
      </c>
      <c r="C30" s="64" t="s">
        <v>152</v>
      </c>
      <c r="D30" s="65" t="s">
        <v>153</v>
      </c>
      <c r="E30" s="67">
        <v>236.49</v>
      </c>
      <c r="F30" s="59">
        <v>2683</v>
      </c>
      <c r="G30" s="63" t="s">
        <v>123</v>
      </c>
    </row>
    <row r="31" spans="1:7" ht="39.950000000000003" customHeight="1" x14ac:dyDescent="0.25">
      <c r="A31" s="66" t="s">
        <v>151</v>
      </c>
      <c r="B31" s="59">
        <v>25468</v>
      </c>
      <c r="C31" s="64" t="s">
        <v>152</v>
      </c>
      <c r="D31" s="65" t="s">
        <v>153</v>
      </c>
      <c r="E31" s="67">
        <v>236.49</v>
      </c>
      <c r="F31" s="59">
        <v>2682</v>
      </c>
      <c r="G31" s="63" t="s">
        <v>123</v>
      </c>
    </row>
    <row r="32" spans="1:7" ht="39.950000000000003" customHeight="1" x14ac:dyDescent="0.25">
      <c r="A32" s="66" t="s">
        <v>151</v>
      </c>
      <c r="B32" s="59">
        <v>25464</v>
      </c>
      <c r="C32" s="64" t="s">
        <v>152</v>
      </c>
      <c r="D32" s="65" t="s">
        <v>153</v>
      </c>
      <c r="E32" s="67">
        <v>236.97</v>
      </c>
      <c r="F32" s="59">
        <v>2684</v>
      </c>
      <c r="G32" s="63" t="s">
        <v>123</v>
      </c>
    </row>
    <row r="33" spans="1:7" ht="39.950000000000003" customHeight="1" x14ac:dyDescent="0.25">
      <c r="A33" s="66" t="s">
        <v>159</v>
      </c>
      <c r="B33" s="59">
        <v>5</v>
      </c>
      <c r="C33" s="64" t="s">
        <v>154</v>
      </c>
      <c r="D33" s="65" t="s">
        <v>155</v>
      </c>
      <c r="E33" s="67">
        <v>2623</v>
      </c>
      <c r="F33" s="59">
        <v>2680</v>
      </c>
      <c r="G33" s="63" t="s">
        <v>123</v>
      </c>
    </row>
    <row r="34" spans="1:7" ht="39.950000000000003" customHeight="1" x14ac:dyDescent="0.25">
      <c r="A34" s="66"/>
      <c r="B34" s="59">
        <v>470</v>
      </c>
      <c r="C34" s="64" t="s">
        <v>167</v>
      </c>
      <c r="D34" s="65" t="s">
        <v>166</v>
      </c>
      <c r="E34" s="67">
        <v>11200</v>
      </c>
      <c r="F34" s="59">
        <v>2676</v>
      </c>
      <c r="G34" s="63" t="s">
        <v>123</v>
      </c>
    </row>
    <row r="35" spans="1:7" ht="39.950000000000003" customHeight="1" x14ac:dyDescent="0.25">
      <c r="A35" s="58" t="s">
        <v>115</v>
      </c>
      <c r="B35" s="59">
        <v>111</v>
      </c>
      <c r="C35" s="60" t="s">
        <v>158</v>
      </c>
      <c r="D35" s="61" t="s">
        <v>157</v>
      </c>
      <c r="E35" s="67">
        <v>1220.05</v>
      </c>
      <c r="F35" s="59">
        <v>4464831</v>
      </c>
      <c r="G35" s="63" t="s">
        <v>123</v>
      </c>
    </row>
    <row r="36" spans="1:7" ht="39.950000000000003" customHeight="1" x14ac:dyDescent="0.25">
      <c r="A36" s="58" t="s">
        <v>115</v>
      </c>
      <c r="B36" s="59" t="s">
        <v>71</v>
      </c>
      <c r="C36" s="64" t="s">
        <v>121</v>
      </c>
      <c r="D36" s="61" t="s">
        <v>63</v>
      </c>
      <c r="E36" s="67">
        <v>60.45</v>
      </c>
      <c r="F36" s="59" t="s">
        <v>224</v>
      </c>
      <c r="G36" s="63" t="s">
        <v>123</v>
      </c>
    </row>
    <row r="37" spans="1:7" ht="39.950000000000003" customHeight="1" x14ac:dyDescent="0.25">
      <c r="A37" s="58" t="s">
        <v>115</v>
      </c>
      <c r="B37" s="59" t="s">
        <v>71</v>
      </c>
      <c r="C37" s="64" t="s">
        <v>121</v>
      </c>
      <c r="D37" s="61" t="s">
        <v>63</v>
      </c>
      <c r="E37" s="67">
        <v>19.5</v>
      </c>
      <c r="F37" s="59" t="s">
        <v>224</v>
      </c>
      <c r="G37" s="63" t="s">
        <v>123</v>
      </c>
    </row>
    <row r="38" spans="1:7" ht="39.950000000000003" customHeight="1" x14ac:dyDescent="0.25">
      <c r="A38" s="74"/>
      <c r="B38" s="75"/>
      <c r="C38" s="76"/>
      <c r="D38" s="77"/>
      <c r="E38" s="78">
        <f>SUM(E26:E37)</f>
        <v>27610.62</v>
      </c>
      <c r="F38" s="100"/>
      <c r="G38" s="79"/>
    </row>
    <row r="39" spans="1:7" ht="29.25" customHeight="1" x14ac:dyDescent="0.25">
      <c r="A39" s="66" t="s">
        <v>80</v>
      </c>
      <c r="B39" s="80" t="s">
        <v>73</v>
      </c>
      <c r="C39" s="64" t="s">
        <v>254</v>
      </c>
      <c r="D39" s="61"/>
      <c r="E39" s="67">
        <v>1079.55</v>
      </c>
      <c r="F39" s="59">
        <v>242</v>
      </c>
      <c r="G39" s="63" t="s">
        <v>85</v>
      </c>
    </row>
    <row r="40" spans="1:7" ht="27.95" customHeight="1" x14ac:dyDescent="0.25">
      <c r="A40" s="66" t="s">
        <v>80</v>
      </c>
      <c r="B40" s="80" t="s">
        <v>73</v>
      </c>
      <c r="C40" s="64" t="s">
        <v>254</v>
      </c>
      <c r="D40" s="61"/>
      <c r="E40" s="67">
        <v>1847.44</v>
      </c>
      <c r="F40" s="59">
        <v>242</v>
      </c>
      <c r="G40" s="63" t="s">
        <v>85</v>
      </c>
    </row>
    <row r="41" spans="1:7" ht="27.95" customHeight="1" x14ac:dyDescent="0.25">
      <c r="A41" s="66" t="s">
        <v>80</v>
      </c>
      <c r="B41" s="80" t="s">
        <v>73</v>
      </c>
      <c r="C41" s="64" t="s">
        <v>254</v>
      </c>
      <c r="D41" s="61"/>
      <c r="E41" s="67">
        <v>1668.69</v>
      </c>
      <c r="F41" s="59">
        <v>242</v>
      </c>
      <c r="G41" s="63" t="s">
        <v>85</v>
      </c>
    </row>
    <row r="42" spans="1:7" ht="27.95" customHeight="1" x14ac:dyDescent="0.25">
      <c r="A42" s="66" t="s">
        <v>80</v>
      </c>
      <c r="B42" s="80" t="s">
        <v>73</v>
      </c>
      <c r="C42" s="64" t="s">
        <v>254</v>
      </c>
      <c r="D42" s="61"/>
      <c r="E42" s="67">
        <v>1668.69</v>
      </c>
      <c r="F42" s="59">
        <v>242</v>
      </c>
      <c r="G42" s="63" t="s">
        <v>85</v>
      </c>
    </row>
    <row r="43" spans="1:7" ht="27.95" customHeight="1" x14ac:dyDescent="0.25">
      <c r="A43" s="66" t="s">
        <v>80</v>
      </c>
      <c r="B43" s="59" t="s">
        <v>75</v>
      </c>
      <c r="C43" s="60" t="s">
        <v>76</v>
      </c>
      <c r="D43" s="61"/>
      <c r="E43" s="67">
        <v>623.45000000000005</v>
      </c>
      <c r="F43" s="59">
        <v>391640</v>
      </c>
      <c r="G43" s="63" t="s">
        <v>85</v>
      </c>
    </row>
    <row r="44" spans="1:7" ht="27.95" customHeight="1" x14ac:dyDescent="0.25">
      <c r="A44" s="66" t="s">
        <v>80</v>
      </c>
      <c r="B44" s="59" t="s">
        <v>74</v>
      </c>
      <c r="C44" s="64" t="s">
        <v>121</v>
      </c>
      <c r="D44" s="61"/>
      <c r="E44" s="67">
        <v>604.1</v>
      </c>
      <c r="F44" s="59">
        <v>391337</v>
      </c>
      <c r="G44" s="63" t="s">
        <v>85</v>
      </c>
    </row>
    <row r="45" spans="1:7" ht="30" customHeight="1" x14ac:dyDescent="0.25">
      <c r="A45" s="66" t="s">
        <v>80</v>
      </c>
      <c r="B45" s="109" t="s">
        <v>242</v>
      </c>
      <c r="C45" s="64" t="s">
        <v>137</v>
      </c>
      <c r="D45" s="61" t="s">
        <v>138</v>
      </c>
      <c r="E45" s="67">
        <v>1112.68</v>
      </c>
      <c r="F45" s="59">
        <v>2690</v>
      </c>
      <c r="G45" s="63" t="s">
        <v>85</v>
      </c>
    </row>
    <row r="46" spans="1:7" ht="27.95" customHeight="1" x14ac:dyDescent="0.25">
      <c r="A46" s="66" t="s">
        <v>80</v>
      </c>
      <c r="B46" s="109" t="s">
        <v>242</v>
      </c>
      <c r="C46" s="64" t="s">
        <v>137</v>
      </c>
      <c r="D46" s="61" t="s">
        <v>138</v>
      </c>
      <c r="E46" s="67">
        <v>7.6</v>
      </c>
      <c r="F46" s="59">
        <v>2690</v>
      </c>
      <c r="G46" s="63" t="s">
        <v>85</v>
      </c>
    </row>
    <row r="47" spans="1:7" ht="27.95" customHeight="1" x14ac:dyDescent="0.25">
      <c r="A47" s="66" t="s">
        <v>80</v>
      </c>
      <c r="B47" s="109" t="s">
        <v>243</v>
      </c>
      <c r="C47" s="64" t="s">
        <v>137</v>
      </c>
      <c r="D47" s="61" t="s">
        <v>138</v>
      </c>
      <c r="E47" s="67">
        <v>2310</v>
      </c>
      <c r="F47" s="59">
        <v>2689</v>
      </c>
      <c r="G47" s="63" t="s">
        <v>85</v>
      </c>
    </row>
    <row r="48" spans="1:7" ht="27.95" customHeight="1" x14ac:dyDescent="0.25">
      <c r="A48" s="66" t="s">
        <v>80</v>
      </c>
      <c r="B48" s="109" t="s">
        <v>243</v>
      </c>
      <c r="C48" s="64" t="s">
        <v>137</v>
      </c>
      <c r="D48" s="61" t="s">
        <v>138</v>
      </c>
      <c r="E48" s="67">
        <v>7.6</v>
      </c>
      <c r="F48" s="59">
        <v>2689</v>
      </c>
      <c r="G48" s="63" t="s">
        <v>85</v>
      </c>
    </row>
    <row r="49" spans="1:7" ht="27.95" customHeight="1" x14ac:dyDescent="0.25">
      <c r="A49" s="66" t="s">
        <v>80</v>
      </c>
      <c r="B49" s="81" t="s">
        <v>136</v>
      </c>
      <c r="C49" s="64" t="s">
        <v>149</v>
      </c>
      <c r="D49" s="61" t="s">
        <v>150</v>
      </c>
      <c r="E49" s="67">
        <v>48.47</v>
      </c>
      <c r="F49" s="59">
        <v>2679</v>
      </c>
      <c r="G49" s="63" t="s">
        <v>85</v>
      </c>
    </row>
    <row r="50" spans="1:7" ht="27.95" customHeight="1" x14ac:dyDescent="0.25">
      <c r="A50" s="66" t="s">
        <v>82</v>
      </c>
      <c r="B50" s="81" t="s">
        <v>73</v>
      </c>
      <c r="C50" s="64" t="s">
        <v>254</v>
      </c>
      <c r="D50" s="61"/>
      <c r="E50" s="67">
        <v>2074.6999999999998</v>
      </c>
      <c r="F50" s="59">
        <v>242</v>
      </c>
      <c r="G50" s="63" t="s">
        <v>85</v>
      </c>
    </row>
    <row r="51" spans="1:7" ht="27.95" customHeight="1" x14ac:dyDescent="0.25">
      <c r="A51" s="66" t="s">
        <v>82</v>
      </c>
      <c r="B51" s="81" t="s">
        <v>73</v>
      </c>
      <c r="C51" s="64" t="s">
        <v>254</v>
      </c>
      <c r="D51" s="61"/>
      <c r="E51" s="67">
        <v>2223</v>
      </c>
      <c r="F51" s="59">
        <v>242</v>
      </c>
      <c r="G51" s="63" t="s">
        <v>85</v>
      </c>
    </row>
    <row r="52" spans="1:7" ht="27.95" customHeight="1" x14ac:dyDescent="0.25">
      <c r="A52" s="66" t="s">
        <v>82</v>
      </c>
      <c r="B52" s="80" t="s">
        <v>73</v>
      </c>
      <c r="C52" s="64" t="s">
        <v>254</v>
      </c>
      <c r="D52" s="61"/>
      <c r="E52" s="67">
        <v>677.54</v>
      </c>
      <c r="F52" s="59">
        <v>242</v>
      </c>
      <c r="G52" s="63" t="s">
        <v>85</v>
      </c>
    </row>
    <row r="53" spans="1:7" ht="27.95" customHeight="1" x14ac:dyDescent="0.25">
      <c r="A53" s="66" t="s">
        <v>82</v>
      </c>
      <c r="B53" s="80" t="s">
        <v>73</v>
      </c>
      <c r="C53" s="64" t="s">
        <v>254</v>
      </c>
      <c r="D53" s="61"/>
      <c r="E53" s="67">
        <v>2132.71</v>
      </c>
      <c r="F53" s="59">
        <v>242</v>
      </c>
      <c r="G53" s="63" t="s">
        <v>85</v>
      </c>
    </row>
    <row r="54" spans="1:7" ht="27.95" customHeight="1" x14ac:dyDescent="0.25">
      <c r="A54" s="66" t="s">
        <v>82</v>
      </c>
      <c r="B54" s="80" t="s">
        <v>73</v>
      </c>
      <c r="C54" s="64" t="s">
        <v>254</v>
      </c>
      <c r="D54" s="61"/>
      <c r="E54" s="67">
        <v>1980.64</v>
      </c>
      <c r="F54" s="59">
        <v>242</v>
      </c>
      <c r="G54" s="63" t="s">
        <v>85</v>
      </c>
    </row>
    <row r="55" spans="1:7" ht="27.95" customHeight="1" x14ac:dyDescent="0.25">
      <c r="A55" s="66" t="s">
        <v>82</v>
      </c>
      <c r="B55" s="80" t="s">
        <v>73</v>
      </c>
      <c r="C55" s="64" t="s">
        <v>254</v>
      </c>
      <c r="D55" s="61"/>
      <c r="E55" s="67">
        <v>5029.1099999999997</v>
      </c>
      <c r="F55" s="59">
        <v>242</v>
      </c>
      <c r="G55" s="63" t="s">
        <v>85</v>
      </c>
    </row>
    <row r="56" spans="1:7" ht="27.95" customHeight="1" x14ac:dyDescent="0.25">
      <c r="A56" s="66" t="s">
        <v>82</v>
      </c>
      <c r="B56" s="80" t="s">
        <v>73</v>
      </c>
      <c r="C56" s="64" t="s">
        <v>254</v>
      </c>
      <c r="D56" s="61"/>
      <c r="E56" s="67">
        <v>2312.29</v>
      </c>
      <c r="F56" s="59">
        <v>242</v>
      </c>
      <c r="G56" s="63" t="s">
        <v>85</v>
      </c>
    </row>
    <row r="57" spans="1:7" ht="27.95" customHeight="1" x14ac:dyDescent="0.25">
      <c r="A57" s="66" t="s">
        <v>82</v>
      </c>
      <c r="B57" s="80" t="s">
        <v>73</v>
      </c>
      <c r="C57" s="64" t="s">
        <v>254</v>
      </c>
      <c r="D57" s="61"/>
      <c r="E57" s="67">
        <v>2381.5300000000002</v>
      </c>
      <c r="F57" s="59">
        <v>242</v>
      </c>
      <c r="G57" s="63" t="s">
        <v>85</v>
      </c>
    </row>
    <row r="58" spans="1:7" ht="27.95" customHeight="1" x14ac:dyDescent="0.25">
      <c r="A58" s="66" t="s">
        <v>82</v>
      </c>
      <c r="B58" s="80" t="s">
        <v>73</v>
      </c>
      <c r="C58" s="64" t="s">
        <v>254</v>
      </c>
      <c r="D58" s="61"/>
      <c r="E58" s="67">
        <v>2414.85</v>
      </c>
      <c r="F58" s="59">
        <v>242</v>
      </c>
      <c r="G58" s="63" t="s">
        <v>85</v>
      </c>
    </row>
    <row r="59" spans="1:7" ht="27.95" customHeight="1" x14ac:dyDescent="0.25">
      <c r="A59" s="66" t="s">
        <v>82</v>
      </c>
      <c r="B59" s="80" t="s">
        <v>73</v>
      </c>
      <c r="C59" s="64" t="s">
        <v>254</v>
      </c>
      <c r="D59" s="61"/>
      <c r="E59" s="67">
        <v>4800.4399999999996</v>
      </c>
      <c r="F59" s="59">
        <v>242</v>
      </c>
      <c r="G59" s="63" t="s">
        <v>85</v>
      </c>
    </row>
    <row r="60" spans="1:7" ht="27.95" customHeight="1" x14ac:dyDescent="0.25">
      <c r="A60" s="66" t="s">
        <v>82</v>
      </c>
      <c r="B60" s="80" t="s">
        <v>73</v>
      </c>
      <c r="C60" s="64" t="s">
        <v>254</v>
      </c>
      <c r="D60" s="61"/>
      <c r="E60" s="67">
        <v>3363.93</v>
      </c>
      <c r="F60" s="59">
        <v>241</v>
      </c>
      <c r="G60" s="63" t="s">
        <v>85</v>
      </c>
    </row>
    <row r="61" spans="1:7" ht="27.95" customHeight="1" x14ac:dyDescent="0.25">
      <c r="A61" s="66" t="s">
        <v>82</v>
      </c>
      <c r="B61" s="59" t="s">
        <v>71</v>
      </c>
      <c r="C61" s="64" t="s">
        <v>121</v>
      </c>
      <c r="D61" s="61" t="s">
        <v>63</v>
      </c>
      <c r="E61" s="67">
        <v>3128.93</v>
      </c>
      <c r="F61" s="59">
        <v>391337</v>
      </c>
      <c r="G61" s="63" t="s">
        <v>85</v>
      </c>
    </row>
    <row r="62" spans="1:7" ht="27.95" customHeight="1" x14ac:dyDescent="0.25">
      <c r="A62" s="66" t="s">
        <v>82</v>
      </c>
      <c r="B62" s="59" t="s">
        <v>75</v>
      </c>
      <c r="C62" s="60" t="s">
        <v>76</v>
      </c>
      <c r="D62" s="61"/>
      <c r="E62" s="67">
        <v>2733.63</v>
      </c>
      <c r="F62" s="59">
        <v>391640</v>
      </c>
      <c r="G62" s="63" t="s">
        <v>85</v>
      </c>
    </row>
    <row r="63" spans="1:7" ht="27.95" customHeight="1" x14ac:dyDescent="0.25">
      <c r="A63" s="66" t="s">
        <v>82</v>
      </c>
      <c r="B63" s="59" t="s">
        <v>75</v>
      </c>
      <c r="C63" s="60" t="s">
        <v>76</v>
      </c>
      <c r="D63" s="61"/>
      <c r="E63" s="67">
        <v>723.69</v>
      </c>
      <c r="F63" s="59">
        <v>391641</v>
      </c>
      <c r="G63" s="63" t="s">
        <v>85</v>
      </c>
    </row>
    <row r="64" spans="1:7" ht="27.95" customHeight="1" x14ac:dyDescent="0.25">
      <c r="A64" s="66" t="s">
        <v>82</v>
      </c>
      <c r="B64" s="59" t="s">
        <v>71</v>
      </c>
      <c r="C64" s="64" t="s">
        <v>121</v>
      </c>
      <c r="D64" s="61"/>
      <c r="E64" s="67">
        <v>1246.1500000000001</v>
      </c>
      <c r="F64" s="59">
        <v>391341</v>
      </c>
      <c r="G64" s="63" t="s">
        <v>85</v>
      </c>
    </row>
    <row r="65" spans="1:7" ht="32.25" customHeight="1" x14ac:dyDescent="0.25">
      <c r="A65" s="66" t="s">
        <v>82</v>
      </c>
      <c r="B65" s="109" t="s">
        <v>242</v>
      </c>
      <c r="C65" s="64" t="s">
        <v>137</v>
      </c>
      <c r="D65" s="61" t="s">
        <v>138</v>
      </c>
      <c r="E65" s="67">
        <v>2781.7</v>
      </c>
      <c r="F65" s="59">
        <v>2690</v>
      </c>
      <c r="G65" s="63" t="s">
        <v>85</v>
      </c>
    </row>
    <row r="66" spans="1:7" ht="33.75" customHeight="1" x14ac:dyDescent="0.25">
      <c r="A66" s="66" t="s">
        <v>82</v>
      </c>
      <c r="B66" s="109" t="s">
        <v>242</v>
      </c>
      <c r="C66" s="64" t="s">
        <v>137</v>
      </c>
      <c r="D66" s="61" t="s">
        <v>138</v>
      </c>
      <c r="E66" s="67">
        <v>19</v>
      </c>
      <c r="F66" s="59">
        <v>2690</v>
      </c>
      <c r="G66" s="63" t="s">
        <v>85</v>
      </c>
    </row>
    <row r="67" spans="1:7" ht="33.75" customHeight="1" x14ac:dyDescent="0.25">
      <c r="A67" s="66" t="s">
        <v>82</v>
      </c>
      <c r="B67" s="109" t="s">
        <v>243</v>
      </c>
      <c r="C67" s="64" t="s">
        <v>137</v>
      </c>
      <c r="D67" s="61" t="s">
        <v>138</v>
      </c>
      <c r="E67" s="67">
        <v>5970</v>
      </c>
      <c r="F67" s="59">
        <v>2689</v>
      </c>
      <c r="G67" s="63" t="s">
        <v>85</v>
      </c>
    </row>
    <row r="68" spans="1:7" ht="33.75" customHeight="1" x14ac:dyDescent="0.25">
      <c r="A68" s="66" t="s">
        <v>82</v>
      </c>
      <c r="B68" s="109" t="s">
        <v>243</v>
      </c>
      <c r="C68" s="64" t="s">
        <v>137</v>
      </c>
      <c r="D68" s="61" t="s">
        <v>138</v>
      </c>
      <c r="E68" s="67">
        <v>19</v>
      </c>
      <c r="F68" s="59">
        <v>2689</v>
      </c>
      <c r="G68" s="63" t="s">
        <v>85</v>
      </c>
    </row>
    <row r="69" spans="1:7" ht="33.75" customHeight="1" x14ac:dyDescent="0.25">
      <c r="A69" s="66" t="s">
        <v>82</v>
      </c>
      <c r="B69" s="81" t="s">
        <v>136</v>
      </c>
      <c r="C69" s="64" t="s">
        <v>149</v>
      </c>
      <c r="D69" s="61" t="s">
        <v>150</v>
      </c>
      <c r="E69" s="67">
        <v>170.76</v>
      </c>
      <c r="F69" s="59">
        <v>2679</v>
      </c>
      <c r="G69" s="63" t="s">
        <v>85</v>
      </c>
    </row>
    <row r="70" spans="1:7" ht="27.95" customHeight="1" x14ac:dyDescent="0.25">
      <c r="A70" s="66" t="s">
        <v>124</v>
      </c>
      <c r="B70" s="81" t="s">
        <v>73</v>
      </c>
      <c r="C70" s="64" t="s">
        <v>254</v>
      </c>
      <c r="D70" s="65"/>
      <c r="E70" s="67">
        <v>2006.19</v>
      </c>
      <c r="F70" s="59">
        <v>242</v>
      </c>
      <c r="G70" s="63" t="s">
        <v>85</v>
      </c>
    </row>
    <row r="71" spans="1:7" ht="27.95" customHeight="1" x14ac:dyDescent="0.25">
      <c r="A71" s="66" t="s">
        <v>124</v>
      </c>
      <c r="B71" s="81" t="s">
        <v>73</v>
      </c>
      <c r="C71" s="64" t="s">
        <v>254</v>
      </c>
      <c r="D71" s="61"/>
      <c r="E71" s="62">
        <v>2129.31</v>
      </c>
      <c r="F71" s="59">
        <v>242</v>
      </c>
      <c r="G71" s="63" t="s">
        <v>85</v>
      </c>
    </row>
    <row r="72" spans="1:7" ht="30" customHeight="1" x14ac:dyDescent="0.25">
      <c r="A72" s="66" t="s">
        <v>124</v>
      </c>
      <c r="B72" s="109" t="s">
        <v>242</v>
      </c>
      <c r="C72" s="64" t="s">
        <v>137</v>
      </c>
      <c r="D72" s="61" t="s">
        <v>138</v>
      </c>
      <c r="E72" s="62">
        <v>556.34</v>
      </c>
      <c r="F72" s="59">
        <v>2690</v>
      </c>
      <c r="G72" s="63" t="s">
        <v>85</v>
      </c>
    </row>
    <row r="73" spans="1:7" ht="33.75" customHeight="1" x14ac:dyDescent="0.25">
      <c r="A73" s="66" t="s">
        <v>124</v>
      </c>
      <c r="B73" s="109" t="s">
        <v>242</v>
      </c>
      <c r="C73" s="64" t="s">
        <v>137</v>
      </c>
      <c r="D73" s="61" t="s">
        <v>138</v>
      </c>
      <c r="E73" s="62">
        <v>3.8</v>
      </c>
      <c r="F73" s="59">
        <v>2690</v>
      </c>
      <c r="G73" s="63" t="s">
        <v>85</v>
      </c>
    </row>
    <row r="74" spans="1:7" ht="33.75" customHeight="1" x14ac:dyDescent="0.25">
      <c r="A74" s="66" t="s">
        <v>124</v>
      </c>
      <c r="B74" s="109" t="s">
        <v>243</v>
      </c>
      <c r="C74" s="64" t="s">
        <v>137</v>
      </c>
      <c r="D74" s="61" t="s">
        <v>138</v>
      </c>
      <c r="E74" s="62">
        <v>1230</v>
      </c>
      <c r="F74" s="59">
        <v>2689</v>
      </c>
      <c r="G74" s="63" t="s">
        <v>85</v>
      </c>
    </row>
    <row r="75" spans="1:7" ht="33.75" customHeight="1" x14ac:dyDescent="0.25">
      <c r="A75" s="66" t="s">
        <v>124</v>
      </c>
      <c r="B75" s="109" t="s">
        <v>243</v>
      </c>
      <c r="C75" s="64" t="s">
        <v>137</v>
      </c>
      <c r="D75" s="61" t="s">
        <v>138</v>
      </c>
      <c r="E75" s="62">
        <v>3.8</v>
      </c>
      <c r="F75" s="59">
        <v>2689</v>
      </c>
      <c r="G75" s="63" t="s">
        <v>85</v>
      </c>
    </row>
    <row r="76" spans="1:7" ht="27.95" customHeight="1" x14ac:dyDescent="0.25">
      <c r="A76" s="66" t="s">
        <v>124</v>
      </c>
      <c r="B76" s="81" t="s">
        <v>136</v>
      </c>
      <c r="C76" s="64" t="s">
        <v>149</v>
      </c>
      <c r="D76" s="61" t="s">
        <v>150</v>
      </c>
      <c r="E76" s="62">
        <v>33.22</v>
      </c>
      <c r="F76" s="59">
        <v>2679</v>
      </c>
      <c r="G76" s="63" t="s">
        <v>85</v>
      </c>
    </row>
    <row r="77" spans="1:7" ht="27.95" customHeight="1" x14ac:dyDescent="0.25">
      <c r="A77" s="66" t="s">
        <v>124</v>
      </c>
      <c r="B77" s="59" t="s">
        <v>71</v>
      </c>
      <c r="C77" s="64" t="s">
        <v>121</v>
      </c>
      <c r="D77" s="61"/>
      <c r="E77" s="67">
        <v>358.83</v>
      </c>
      <c r="F77" s="59">
        <v>391337</v>
      </c>
      <c r="G77" s="63" t="s">
        <v>85</v>
      </c>
    </row>
    <row r="78" spans="1:7" ht="27.95" customHeight="1" x14ac:dyDescent="0.25">
      <c r="A78" s="66" t="s">
        <v>124</v>
      </c>
      <c r="B78" s="59" t="s">
        <v>75</v>
      </c>
      <c r="C78" s="60" t="s">
        <v>76</v>
      </c>
      <c r="D78" s="61"/>
      <c r="E78" s="67">
        <v>362.2</v>
      </c>
      <c r="F78" s="59">
        <v>391640</v>
      </c>
      <c r="G78" s="63" t="s">
        <v>85</v>
      </c>
    </row>
    <row r="79" spans="1:7" ht="27.95" customHeight="1" x14ac:dyDescent="0.25">
      <c r="A79" s="58" t="s">
        <v>156</v>
      </c>
      <c r="B79" s="59">
        <v>5226</v>
      </c>
      <c r="C79" s="60" t="s">
        <v>193</v>
      </c>
      <c r="D79" s="61" t="s">
        <v>122</v>
      </c>
      <c r="E79" s="62">
        <v>478.4</v>
      </c>
      <c r="F79" s="59">
        <v>39116</v>
      </c>
      <c r="G79" s="82" t="s">
        <v>31</v>
      </c>
    </row>
    <row r="80" spans="1:7" ht="27.95" customHeight="1" x14ac:dyDescent="0.25">
      <c r="A80" s="58" t="s">
        <v>127</v>
      </c>
      <c r="B80" s="59">
        <v>139847</v>
      </c>
      <c r="C80" s="60" t="s">
        <v>170</v>
      </c>
      <c r="D80" s="61" t="s">
        <v>171</v>
      </c>
      <c r="E80" s="83">
        <v>25</v>
      </c>
      <c r="F80" s="59">
        <v>391178</v>
      </c>
      <c r="G80" s="82" t="s">
        <v>172</v>
      </c>
    </row>
    <row r="81" spans="1:7" ht="27.95" customHeight="1" x14ac:dyDescent="0.25">
      <c r="A81" s="66"/>
      <c r="B81" s="59"/>
      <c r="C81" s="60"/>
      <c r="D81" s="61"/>
      <c r="E81" s="84">
        <f>SUM(E39:E80)</f>
        <v>64348.960000000006</v>
      </c>
      <c r="F81" s="59"/>
      <c r="G81" s="63"/>
    </row>
    <row r="82" spans="1:7" ht="22.5" customHeight="1" x14ac:dyDescent="0.25">
      <c r="A82" s="68"/>
      <c r="B82" s="69"/>
      <c r="C82" s="70" t="s">
        <v>97</v>
      </c>
      <c r="D82" s="71"/>
      <c r="E82" s="85">
        <f>E81</f>
        <v>64348.960000000006</v>
      </c>
      <c r="F82" s="100"/>
      <c r="G82" s="73"/>
    </row>
    <row r="83" spans="1:7" ht="30.75" customHeight="1" x14ac:dyDescent="0.25">
      <c r="A83" s="58" t="s">
        <v>129</v>
      </c>
      <c r="B83" s="59">
        <v>46288</v>
      </c>
      <c r="C83" s="64" t="s">
        <v>244</v>
      </c>
      <c r="D83" s="61" t="s">
        <v>245</v>
      </c>
      <c r="E83" s="62">
        <v>688.94</v>
      </c>
      <c r="F83" s="59">
        <v>2678</v>
      </c>
      <c r="G83" s="86" t="s">
        <v>227</v>
      </c>
    </row>
    <row r="84" spans="1:7" ht="27.95" customHeight="1" x14ac:dyDescent="0.25">
      <c r="A84" s="58" t="s">
        <v>129</v>
      </c>
      <c r="B84" s="59">
        <v>15505781</v>
      </c>
      <c r="C84" s="64" t="s">
        <v>246</v>
      </c>
      <c r="D84" s="61" t="s">
        <v>247</v>
      </c>
      <c r="E84" s="62">
        <v>369.9</v>
      </c>
      <c r="F84" s="59">
        <v>2677</v>
      </c>
      <c r="G84" s="86" t="s">
        <v>250</v>
      </c>
    </row>
    <row r="85" spans="1:7" ht="31.5" customHeight="1" x14ac:dyDescent="0.25">
      <c r="A85" s="58" t="s">
        <v>129</v>
      </c>
      <c r="B85" s="59">
        <v>9838</v>
      </c>
      <c r="C85" s="64" t="s">
        <v>228</v>
      </c>
      <c r="D85" s="61" t="s">
        <v>229</v>
      </c>
      <c r="E85" s="62">
        <v>150</v>
      </c>
      <c r="F85" s="59">
        <v>2688</v>
      </c>
      <c r="G85" s="86" t="s">
        <v>201</v>
      </c>
    </row>
    <row r="86" spans="1:7" ht="32.25" customHeight="1" x14ac:dyDescent="0.25">
      <c r="A86" s="58" t="s">
        <v>194</v>
      </c>
      <c r="B86" s="59">
        <v>15</v>
      </c>
      <c r="C86" s="64" t="s">
        <v>248</v>
      </c>
      <c r="D86" s="61" t="s">
        <v>249</v>
      </c>
      <c r="E86" s="87">
        <v>90</v>
      </c>
      <c r="F86" s="59">
        <v>39126</v>
      </c>
      <c r="G86" s="86" t="s">
        <v>250</v>
      </c>
    </row>
    <row r="87" spans="1:7" ht="33" customHeight="1" x14ac:dyDescent="0.25">
      <c r="A87" s="58"/>
      <c r="B87" s="59" t="s">
        <v>101</v>
      </c>
      <c r="C87" s="64" t="s">
        <v>230</v>
      </c>
      <c r="D87" s="65" t="s">
        <v>231</v>
      </c>
      <c r="E87" s="87">
        <v>250</v>
      </c>
      <c r="F87" s="59">
        <v>5964640</v>
      </c>
      <c r="G87" s="82" t="s">
        <v>218</v>
      </c>
    </row>
    <row r="88" spans="1:7" ht="27.95" customHeight="1" x14ac:dyDescent="0.25">
      <c r="A88" s="68"/>
      <c r="B88" s="69"/>
      <c r="C88" s="70"/>
      <c r="D88" s="71"/>
      <c r="E88" s="85">
        <f>SUM(E83:E87)</f>
        <v>1548.8400000000001</v>
      </c>
      <c r="F88" s="100"/>
      <c r="G88" s="73"/>
    </row>
    <row r="89" spans="1:7" ht="27.95" customHeight="1" x14ac:dyDescent="0.25">
      <c r="A89" s="58" t="s">
        <v>173</v>
      </c>
      <c r="B89" s="59">
        <v>110</v>
      </c>
      <c r="C89" s="60" t="s">
        <v>158</v>
      </c>
      <c r="D89" s="61" t="s">
        <v>157</v>
      </c>
      <c r="E89" s="62">
        <v>1454.67</v>
      </c>
      <c r="F89" s="59">
        <v>4464831</v>
      </c>
      <c r="G89" s="63" t="s">
        <v>84</v>
      </c>
    </row>
    <row r="90" spans="1:7" ht="27.95" customHeight="1" x14ac:dyDescent="0.25">
      <c r="A90" s="58" t="s">
        <v>173</v>
      </c>
      <c r="B90" s="59" t="s">
        <v>71</v>
      </c>
      <c r="C90" s="64" t="s">
        <v>121</v>
      </c>
      <c r="D90" s="61" t="s">
        <v>63</v>
      </c>
      <c r="E90" s="62">
        <v>72.08</v>
      </c>
      <c r="F90" s="59" t="s">
        <v>224</v>
      </c>
      <c r="G90" s="63" t="s">
        <v>84</v>
      </c>
    </row>
    <row r="91" spans="1:7" ht="27.95" customHeight="1" x14ac:dyDescent="0.25">
      <c r="A91" s="58" t="s">
        <v>173</v>
      </c>
      <c r="B91" s="59" t="s">
        <v>71</v>
      </c>
      <c r="C91" s="64" t="s">
        <v>121</v>
      </c>
      <c r="D91" s="61" t="s">
        <v>63</v>
      </c>
      <c r="E91" s="62">
        <v>23.25</v>
      </c>
      <c r="F91" s="59" t="s">
        <v>224</v>
      </c>
      <c r="G91" s="63" t="s">
        <v>84</v>
      </c>
    </row>
    <row r="92" spans="1:7" ht="27.95" customHeight="1" x14ac:dyDescent="0.25">
      <c r="A92" s="58" t="s">
        <v>118</v>
      </c>
      <c r="B92" s="59">
        <v>19081</v>
      </c>
      <c r="C92" s="64" t="s">
        <v>113</v>
      </c>
      <c r="D92" s="61" t="s">
        <v>114</v>
      </c>
      <c r="E92" s="67">
        <v>6344.26</v>
      </c>
      <c r="F92" s="59">
        <v>4464901</v>
      </c>
      <c r="G92" s="63" t="s">
        <v>84</v>
      </c>
    </row>
    <row r="93" spans="1:7" ht="27.95" customHeight="1" x14ac:dyDescent="0.25">
      <c r="A93" s="58" t="s">
        <v>118</v>
      </c>
      <c r="B93" s="59" t="s">
        <v>71</v>
      </c>
      <c r="C93" s="64" t="s">
        <v>121</v>
      </c>
      <c r="D93" s="61" t="s">
        <v>63</v>
      </c>
      <c r="E93" s="67">
        <v>314.33999999999997</v>
      </c>
      <c r="F93" s="59" t="s">
        <v>224</v>
      </c>
      <c r="G93" s="63" t="s">
        <v>84</v>
      </c>
    </row>
    <row r="94" spans="1:7" ht="27.95" customHeight="1" x14ac:dyDescent="0.25">
      <c r="A94" s="58" t="s">
        <v>118</v>
      </c>
      <c r="B94" s="59" t="s">
        <v>71</v>
      </c>
      <c r="C94" s="64" t="s">
        <v>121</v>
      </c>
      <c r="D94" s="61" t="s">
        <v>63</v>
      </c>
      <c r="E94" s="67">
        <v>101.4</v>
      </c>
      <c r="F94" s="59" t="s">
        <v>224</v>
      </c>
      <c r="G94" s="63" t="s">
        <v>84</v>
      </c>
    </row>
    <row r="95" spans="1:7" ht="27.95" customHeight="1" x14ac:dyDescent="0.25">
      <c r="A95" s="58" t="s">
        <v>174</v>
      </c>
      <c r="B95" s="59">
        <v>6205</v>
      </c>
      <c r="C95" s="64" t="s">
        <v>79</v>
      </c>
      <c r="D95" s="65" t="s">
        <v>103</v>
      </c>
      <c r="E95" s="62">
        <v>877.51</v>
      </c>
      <c r="F95" s="59">
        <v>4464866</v>
      </c>
      <c r="G95" s="63" t="s">
        <v>84</v>
      </c>
    </row>
    <row r="96" spans="1:7" ht="27.95" customHeight="1" x14ac:dyDescent="0.25">
      <c r="A96" s="58" t="s">
        <v>174</v>
      </c>
      <c r="B96" s="59" t="s">
        <v>71</v>
      </c>
      <c r="C96" s="64" t="s">
        <v>121</v>
      </c>
      <c r="D96" s="61" t="s">
        <v>63</v>
      </c>
      <c r="E96" s="62">
        <v>43.47</v>
      </c>
      <c r="F96" s="59" t="s">
        <v>224</v>
      </c>
      <c r="G96" s="63" t="s">
        <v>84</v>
      </c>
    </row>
    <row r="97" spans="1:7" ht="27.95" customHeight="1" x14ac:dyDescent="0.25">
      <c r="A97" s="58" t="s">
        <v>174</v>
      </c>
      <c r="B97" s="59" t="s">
        <v>71</v>
      </c>
      <c r="C97" s="64" t="s">
        <v>121</v>
      </c>
      <c r="D97" s="61" t="s">
        <v>63</v>
      </c>
      <c r="E97" s="62">
        <v>14.02</v>
      </c>
      <c r="F97" s="59" t="s">
        <v>224</v>
      </c>
      <c r="G97" s="63" t="s">
        <v>84</v>
      </c>
    </row>
    <row r="98" spans="1:7" ht="32.25" customHeight="1" x14ac:dyDescent="0.25">
      <c r="A98" s="66" t="s">
        <v>112</v>
      </c>
      <c r="B98" s="59">
        <v>793</v>
      </c>
      <c r="C98" s="64" t="s">
        <v>234</v>
      </c>
      <c r="D98" s="65" t="s">
        <v>235</v>
      </c>
      <c r="E98" s="67">
        <v>14077.5</v>
      </c>
      <c r="F98" s="59">
        <v>2282969</v>
      </c>
      <c r="G98" s="63" t="s">
        <v>84</v>
      </c>
    </row>
    <row r="99" spans="1:7" ht="32.25" customHeight="1" x14ac:dyDescent="0.25">
      <c r="A99" s="66" t="s">
        <v>112</v>
      </c>
      <c r="B99" s="59" t="s">
        <v>71</v>
      </c>
      <c r="C99" s="64" t="s">
        <v>121</v>
      </c>
      <c r="D99" s="61" t="s">
        <v>63</v>
      </c>
      <c r="E99" s="67">
        <v>697.5</v>
      </c>
      <c r="F99" s="59" t="s">
        <v>224</v>
      </c>
      <c r="G99" s="63" t="s">
        <v>84</v>
      </c>
    </row>
    <row r="100" spans="1:7" ht="32.25" customHeight="1" x14ac:dyDescent="0.25">
      <c r="A100" s="66" t="s">
        <v>112</v>
      </c>
      <c r="B100" s="59" t="s">
        <v>71</v>
      </c>
      <c r="C100" s="64" t="s">
        <v>121</v>
      </c>
      <c r="D100" s="61" t="s">
        <v>63</v>
      </c>
      <c r="E100" s="67">
        <v>225</v>
      </c>
      <c r="F100" s="59" t="s">
        <v>224</v>
      </c>
      <c r="G100" s="63" t="s">
        <v>84</v>
      </c>
    </row>
    <row r="101" spans="1:7" ht="27.95" customHeight="1" x14ac:dyDescent="0.25">
      <c r="A101" s="66" t="s">
        <v>175</v>
      </c>
      <c r="B101" s="59">
        <v>136</v>
      </c>
      <c r="C101" s="64" t="s">
        <v>206</v>
      </c>
      <c r="D101" s="65" t="s">
        <v>207</v>
      </c>
      <c r="E101" s="67">
        <v>2608</v>
      </c>
      <c r="F101" s="59">
        <v>39116</v>
      </c>
      <c r="G101" s="63" t="s">
        <v>84</v>
      </c>
    </row>
    <row r="102" spans="1:7" ht="27.95" customHeight="1" x14ac:dyDescent="0.25">
      <c r="A102" s="58" t="s">
        <v>133</v>
      </c>
      <c r="B102" s="59">
        <v>408</v>
      </c>
      <c r="C102" s="64" t="s">
        <v>134</v>
      </c>
      <c r="D102" s="61" t="s">
        <v>135</v>
      </c>
      <c r="E102" s="67">
        <v>5772</v>
      </c>
      <c r="F102" s="59">
        <v>4464868</v>
      </c>
      <c r="G102" s="82" t="s">
        <v>130</v>
      </c>
    </row>
    <row r="103" spans="1:7" ht="27.95" customHeight="1" x14ac:dyDescent="0.25">
      <c r="A103" s="58" t="s">
        <v>162</v>
      </c>
      <c r="B103" s="59">
        <v>42</v>
      </c>
      <c r="C103" s="64" t="s">
        <v>143</v>
      </c>
      <c r="D103" s="61" t="s">
        <v>144</v>
      </c>
      <c r="E103" s="67">
        <v>3220</v>
      </c>
      <c r="F103" s="59">
        <v>4464825</v>
      </c>
      <c r="G103" s="82" t="s">
        <v>130</v>
      </c>
    </row>
    <row r="104" spans="1:7" ht="27.95" customHeight="1" x14ac:dyDescent="0.25">
      <c r="A104" s="58" t="s">
        <v>163</v>
      </c>
      <c r="B104" s="59">
        <v>43</v>
      </c>
      <c r="C104" s="64" t="s">
        <v>143</v>
      </c>
      <c r="D104" s="61" t="s">
        <v>144</v>
      </c>
      <c r="E104" s="67">
        <v>700</v>
      </c>
      <c r="F104" s="59">
        <v>4464825</v>
      </c>
      <c r="G104" s="82" t="s">
        <v>130</v>
      </c>
    </row>
    <row r="105" spans="1:7" ht="27.95" customHeight="1" x14ac:dyDescent="0.25">
      <c r="A105" s="58" t="s">
        <v>120</v>
      </c>
      <c r="B105" s="59">
        <v>116</v>
      </c>
      <c r="C105" s="64" t="s">
        <v>147</v>
      </c>
      <c r="D105" s="61" t="s">
        <v>148</v>
      </c>
      <c r="E105" s="67">
        <v>337.86</v>
      </c>
      <c r="F105" s="81">
        <v>4464853</v>
      </c>
      <c r="G105" s="82" t="s">
        <v>31</v>
      </c>
    </row>
    <row r="106" spans="1:7" ht="27.95" customHeight="1" x14ac:dyDescent="0.25">
      <c r="A106" s="58" t="s">
        <v>120</v>
      </c>
      <c r="B106" s="59" t="s">
        <v>71</v>
      </c>
      <c r="C106" s="64" t="s">
        <v>121</v>
      </c>
      <c r="D106" s="61" t="s">
        <v>63</v>
      </c>
      <c r="E106" s="67">
        <v>16.739999999999998</v>
      </c>
      <c r="F106" s="59" t="s">
        <v>224</v>
      </c>
      <c r="G106" s="82" t="s">
        <v>31</v>
      </c>
    </row>
    <row r="107" spans="1:7" ht="27.95" customHeight="1" x14ac:dyDescent="0.25">
      <c r="A107" s="58" t="s">
        <v>216</v>
      </c>
      <c r="B107" s="59" t="s">
        <v>71</v>
      </c>
      <c r="C107" s="64" t="s">
        <v>121</v>
      </c>
      <c r="D107" s="61" t="s">
        <v>63</v>
      </c>
      <c r="E107" s="67">
        <v>5.4</v>
      </c>
      <c r="F107" s="59" t="s">
        <v>224</v>
      </c>
      <c r="G107" s="82" t="s">
        <v>31</v>
      </c>
    </row>
    <row r="108" spans="1:7" ht="27.95" customHeight="1" x14ac:dyDescent="0.25">
      <c r="A108" s="58" t="s">
        <v>120</v>
      </c>
      <c r="B108" s="59">
        <v>117</v>
      </c>
      <c r="C108" s="64" t="s">
        <v>147</v>
      </c>
      <c r="D108" s="61" t="s">
        <v>148</v>
      </c>
      <c r="E108" s="67">
        <v>1773.76</v>
      </c>
      <c r="F108" s="81">
        <v>4464853</v>
      </c>
      <c r="G108" s="82" t="s">
        <v>31</v>
      </c>
    </row>
    <row r="109" spans="1:7" ht="27.95" customHeight="1" x14ac:dyDescent="0.25">
      <c r="A109" s="58" t="s">
        <v>216</v>
      </c>
      <c r="B109" s="59" t="s">
        <v>71</v>
      </c>
      <c r="C109" s="64" t="s">
        <v>121</v>
      </c>
      <c r="D109" s="61" t="s">
        <v>63</v>
      </c>
      <c r="E109" s="67">
        <v>87.89</v>
      </c>
      <c r="F109" s="59" t="s">
        <v>224</v>
      </c>
      <c r="G109" s="82" t="s">
        <v>31</v>
      </c>
    </row>
    <row r="110" spans="1:7" ht="27.95" customHeight="1" x14ac:dyDescent="0.25">
      <c r="A110" s="58" t="s">
        <v>216</v>
      </c>
      <c r="B110" s="59" t="s">
        <v>71</v>
      </c>
      <c r="C110" s="64" t="s">
        <v>121</v>
      </c>
      <c r="D110" s="61" t="s">
        <v>63</v>
      </c>
      <c r="E110" s="67">
        <v>28.35</v>
      </c>
      <c r="F110" s="59" t="s">
        <v>224</v>
      </c>
      <c r="G110" s="82" t="s">
        <v>31</v>
      </c>
    </row>
    <row r="111" spans="1:7" ht="27.95" customHeight="1" x14ac:dyDescent="0.25">
      <c r="A111" s="58" t="s">
        <v>72</v>
      </c>
      <c r="B111" s="59">
        <v>23</v>
      </c>
      <c r="C111" s="60" t="s">
        <v>223</v>
      </c>
      <c r="D111" s="61" t="s">
        <v>102</v>
      </c>
      <c r="E111" s="67">
        <v>24601.84</v>
      </c>
      <c r="F111" s="59">
        <v>39113</v>
      </c>
      <c r="G111" s="63" t="s">
        <v>84</v>
      </c>
    </row>
    <row r="112" spans="1:7" ht="27.95" customHeight="1" x14ac:dyDescent="0.25">
      <c r="A112" s="58" t="s">
        <v>72</v>
      </c>
      <c r="B112" s="59" t="s">
        <v>71</v>
      </c>
      <c r="C112" s="64" t="s">
        <v>121</v>
      </c>
      <c r="D112" s="61" t="s">
        <v>63</v>
      </c>
      <c r="E112" s="67">
        <v>1218.95</v>
      </c>
      <c r="F112" s="59" t="s">
        <v>224</v>
      </c>
      <c r="G112" s="63" t="s">
        <v>84</v>
      </c>
    </row>
    <row r="113" spans="1:7" ht="27.95" customHeight="1" x14ac:dyDescent="0.25">
      <c r="A113" s="58" t="s">
        <v>72</v>
      </c>
      <c r="B113" s="59" t="s">
        <v>71</v>
      </c>
      <c r="C113" s="64" t="s">
        <v>121</v>
      </c>
      <c r="D113" s="61" t="s">
        <v>63</v>
      </c>
      <c r="E113" s="67">
        <v>393.21</v>
      </c>
      <c r="F113" s="59" t="s">
        <v>224</v>
      </c>
      <c r="G113" s="63" t="s">
        <v>84</v>
      </c>
    </row>
    <row r="114" spans="1:7" ht="27.95" customHeight="1" x14ac:dyDescent="0.25">
      <c r="A114" s="58" t="s">
        <v>72</v>
      </c>
      <c r="B114" s="59">
        <v>18</v>
      </c>
      <c r="C114" s="64" t="s">
        <v>125</v>
      </c>
      <c r="D114" s="61" t="s">
        <v>126</v>
      </c>
      <c r="E114" s="67">
        <v>23413.7</v>
      </c>
      <c r="F114" s="59">
        <v>4464902</v>
      </c>
      <c r="G114" s="63" t="s">
        <v>84</v>
      </c>
    </row>
    <row r="115" spans="1:7" ht="27.95" customHeight="1" x14ac:dyDescent="0.25">
      <c r="A115" s="58" t="s">
        <v>72</v>
      </c>
      <c r="B115" s="59" t="s">
        <v>71</v>
      </c>
      <c r="C115" s="64" t="s">
        <v>121</v>
      </c>
      <c r="D115" s="61" t="s">
        <v>63</v>
      </c>
      <c r="E115" s="67">
        <v>1160.08</v>
      </c>
      <c r="F115" s="59" t="s">
        <v>224</v>
      </c>
      <c r="G115" s="63" t="s">
        <v>84</v>
      </c>
    </row>
    <row r="116" spans="1:7" ht="27.95" customHeight="1" x14ac:dyDescent="0.25">
      <c r="A116" s="58" t="s">
        <v>72</v>
      </c>
      <c r="B116" s="59" t="s">
        <v>71</v>
      </c>
      <c r="C116" s="64" t="s">
        <v>121</v>
      </c>
      <c r="D116" s="61" t="s">
        <v>63</v>
      </c>
      <c r="E116" s="67">
        <v>374.22</v>
      </c>
      <c r="F116" s="59" t="s">
        <v>224</v>
      </c>
      <c r="G116" s="63" t="s">
        <v>84</v>
      </c>
    </row>
    <row r="117" spans="1:7" ht="27.95" customHeight="1" x14ac:dyDescent="0.25">
      <c r="A117" s="64" t="s">
        <v>105</v>
      </c>
      <c r="B117" s="59">
        <v>2008</v>
      </c>
      <c r="C117" s="64" t="s">
        <v>106</v>
      </c>
      <c r="D117" s="65" t="s">
        <v>107</v>
      </c>
      <c r="E117" s="67">
        <v>8818.4599999999991</v>
      </c>
      <c r="F117" s="59">
        <v>2681</v>
      </c>
      <c r="G117" s="82" t="s">
        <v>31</v>
      </c>
    </row>
    <row r="118" spans="1:7" ht="27.95" customHeight="1" x14ac:dyDescent="0.25">
      <c r="A118" s="64" t="s">
        <v>105</v>
      </c>
      <c r="B118" s="59" t="s">
        <v>117</v>
      </c>
      <c r="C118" s="64" t="s">
        <v>116</v>
      </c>
      <c r="D118" s="65" t="s">
        <v>63</v>
      </c>
      <c r="E118" s="67">
        <v>380.52</v>
      </c>
      <c r="F118" s="59" t="s">
        <v>224</v>
      </c>
      <c r="G118" s="82" t="s">
        <v>31</v>
      </c>
    </row>
    <row r="119" spans="1:7" ht="27.95" customHeight="1" x14ac:dyDescent="0.25">
      <c r="A119" s="64" t="s">
        <v>105</v>
      </c>
      <c r="B119" s="59" t="s">
        <v>71</v>
      </c>
      <c r="C119" s="64" t="s">
        <v>121</v>
      </c>
      <c r="D119" s="61" t="s">
        <v>63</v>
      </c>
      <c r="E119" s="67">
        <v>313.93</v>
      </c>
      <c r="F119" s="59" t="s">
        <v>224</v>
      </c>
      <c r="G119" s="82" t="s">
        <v>31</v>
      </c>
    </row>
    <row r="120" spans="1:7" ht="27.95" customHeight="1" x14ac:dyDescent="0.25">
      <c r="A120" s="58"/>
      <c r="B120" s="59">
        <v>364</v>
      </c>
      <c r="C120" s="60" t="s">
        <v>160</v>
      </c>
      <c r="D120" s="61" t="s">
        <v>161</v>
      </c>
      <c r="E120" s="83">
        <v>5785</v>
      </c>
      <c r="F120" s="59">
        <v>1085019</v>
      </c>
      <c r="G120" s="82" t="s">
        <v>31</v>
      </c>
    </row>
    <row r="121" spans="1:7" ht="27.95" customHeight="1" x14ac:dyDescent="0.25">
      <c r="A121" s="58"/>
      <c r="B121" s="59" t="s">
        <v>71</v>
      </c>
      <c r="C121" s="64" t="s">
        <v>121</v>
      </c>
      <c r="D121" s="61" t="s">
        <v>63</v>
      </c>
      <c r="E121" s="83">
        <v>715</v>
      </c>
      <c r="F121" s="59" t="s">
        <v>224</v>
      </c>
      <c r="G121" s="82" t="s">
        <v>31</v>
      </c>
    </row>
    <row r="122" spans="1:7" ht="27.95" customHeight="1" x14ac:dyDescent="0.25">
      <c r="A122" s="58"/>
      <c r="B122" s="59">
        <v>534</v>
      </c>
      <c r="C122" s="60" t="s">
        <v>168</v>
      </c>
      <c r="D122" s="61" t="s">
        <v>169</v>
      </c>
      <c r="E122" s="83">
        <v>14000</v>
      </c>
      <c r="F122" s="59">
        <v>3679472</v>
      </c>
      <c r="G122" s="82" t="s">
        <v>31</v>
      </c>
    </row>
    <row r="123" spans="1:7" ht="27.95" customHeight="1" x14ac:dyDescent="0.25">
      <c r="A123" s="58"/>
      <c r="B123" s="59">
        <v>490041</v>
      </c>
      <c r="C123" s="60" t="s">
        <v>232</v>
      </c>
      <c r="D123" s="61" t="s">
        <v>233</v>
      </c>
      <c r="E123" s="83">
        <v>5600</v>
      </c>
      <c r="F123" s="59">
        <v>2687</v>
      </c>
      <c r="G123" s="82" t="s">
        <v>31</v>
      </c>
    </row>
    <row r="124" spans="1:7" ht="27.95" customHeight="1" x14ac:dyDescent="0.25">
      <c r="A124" s="58" t="s">
        <v>187</v>
      </c>
      <c r="B124" s="59">
        <v>16071</v>
      </c>
      <c r="C124" s="60" t="s">
        <v>188</v>
      </c>
      <c r="D124" s="61" t="s">
        <v>189</v>
      </c>
      <c r="E124" s="83">
        <v>82259.37</v>
      </c>
      <c r="F124" s="59">
        <v>2691</v>
      </c>
      <c r="G124" s="82" t="s">
        <v>31</v>
      </c>
    </row>
    <row r="125" spans="1:7" ht="27.95" customHeight="1" x14ac:dyDescent="0.25">
      <c r="A125" s="58" t="s">
        <v>187</v>
      </c>
      <c r="B125" s="59" t="s">
        <v>71</v>
      </c>
      <c r="C125" s="64" t="s">
        <v>121</v>
      </c>
      <c r="D125" s="61" t="s">
        <v>63</v>
      </c>
      <c r="E125" s="83">
        <v>4075.72</v>
      </c>
      <c r="F125" s="59" t="s">
        <v>224</v>
      </c>
      <c r="G125" s="82" t="s">
        <v>31</v>
      </c>
    </row>
    <row r="126" spans="1:7" ht="27.95" customHeight="1" x14ac:dyDescent="0.25">
      <c r="A126" s="58" t="s">
        <v>187</v>
      </c>
      <c r="B126" s="59" t="s">
        <v>71</v>
      </c>
      <c r="C126" s="64" t="s">
        <v>121</v>
      </c>
      <c r="D126" s="61" t="s">
        <v>63</v>
      </c>
      <c r="E126" s="83">
        <v>1314.75</v>
      </c>
      <c r="F126" s="59" t="s">
        <v>224</v>
      </c>
      <c r="G126" s="82" t="s">
        <v>31</v>
      </c>
    </row>
    <row r="127" spans="1:7" ht="27.95" customHeight="1" x14ac:dyDescent="0.25">
      <c r="A127" s="58" t="s">
        <v>187</v>
      </c>
      <c r="B127" s="59">
        <v>16075</v>
      </c>
      <c r="C127" s="60" t="s">
        <v>188</v>
      </c>
      <c r="D127" s="61" t="s">
        <v>189</v>
      </c>
      <c r="E127" s="83">
        <v>66512.23</v>
      </c>
      <c r="F127" s="59">
        <v>2693</v>
      </c>
      <c r="G127" s="82" t="s">
        <v>31</v>
      </c>
    </row>
    <row r="128" spans="1:7" ht="27.95" customHeight="1" x14ac:dyDescent="0.25">
      <c r="A128" s="58" t="s">
        <v>187</v>
      </c>
      <c r="B128" s="59" t="s">
        <v>71</v>
      </c>
      <c r="C128" s="64" t="s">
        <v>121</v>
      </c>
      <c r="D128" s="61" t="s">
        <v>63</v>
      </c>
      <c r="E128" s="83">
        <v>3295.49</v>
      </c>
      <c r="F128" s="59" t="s">
        <v>224</v>
      </c>
      <c r="G128" s="82" t="s">
        <v>31</v>
      </c>
    </row>
    <row r="129" spans="1:7" ht="27.95" customHeight="1" x14ac:dyDescent="0.25">
      <c r="A129" s="58" t="s">
        <v>187</v>
      </c>
      <c r="B129" s="59" t="s">
        <v>71</v>
      </c>
      <c r="C129" s="64" t="s">
        <v>121</v>
      </c>
      <c r="D129" s="61" t="s">
        <v>63</v>
      </c>
      <c r="E129" s="83">
        <v>1063.06</v>
      </c>
      <c r="F129" s="59" t="s">
        <v>224</v>
      </c>
      <c r="G129" s="82" t="s">
        <v>31</v>
      </c>
    </row>
    <row r="130" spans="1:7" ht="27" customHeight="1" x14ac:dyDescent="0.25">
      <c r="A130" s="66" t="s">
        <v>80</v>
      </c>
      <c r="B130" s="59" t="s">
        <v>101</v>
      </c>
      <c r="C130" s="64" t="s">
        <v>185</v>
      </c>
      <c r="D130" s="65" t="s">
        <v>186</v>
      </c>
      <c r="E130" s="67">
        <v>1450</v>
      </c>
      <c r="F130" s="59">
        <v>39120</v>
      </c>
      <c r="G130" s="63" t="s">
        <v>123</v>
      </c>
    </row>
    <row r="131" spans="1:7" ht="27.95" customHeight="1" x14ac:dyDescent="0.25">
      <c r="A131" s="66" t="s">
        <v>98</v>
      </c>
      <c r="B131" s="59">
        <v>2512</v>
      </c>
      <c r="C131" s="64" t="s">
        <v>164</v>
      </c>
      <c r="D131" s="65" t="s">
        <v>165</v>
      </c>
      <c r="E131" s="67">
        <v>1900</v>
      </c>
      <c r="F131" s="59">
        <v>4464859</v>
      </c>
      <c r="G131" s="63" t="s">
        <v>84</v>
      </c>
    </row>
    <row r="132" spans="1:7" ht="27.95" customHeight="1" x14ac:dyDescent="0.25">
      <c r="A132" s="58" t="s">
        <v>197</v>
      </c>
      <c r="B132" s="59">
        <v>448</v>
      </c>
      <c r="C132" s="64" t="s">
        <v>199</v>
      </c>
      <c r="D132" s="61" t="s">
        <v>198</v>
      </c>
      <c r="E132" s="83">
        <v>8983.32</v>
      </c>
      <c r="F132" s="59">
        <v>4464865</v>
      </c>
      <c r="G132" s="82" t="s">
        <v>84</v>
      </c>
    </row>
    <row r="133" spans="1:7" ht="27.95" customHeight="1" x14ac:dyDescent="0.25">
      <c r="A133" s="58" t="s">
        <v>197</v>
      </c>
      <c r="B133" s="59" t="s">
        <v>71</v>
      </c>
      <c r="C133" s="64" t="s">
        <v>121</v>
      </c>
      <c r="D133" s="61" t="s">
        <v>63</v>
      </c>
      <c r="E133" s="83">
        <v>445.1</v>
      </c>
      <c r="F133" s="59" t="s">
        <v>224</v>
      </c>
      <c r="G133" s="82" t="s">
        <v>84</v>
      </c>
    </row>
    <row r="134" spans="1:7" ht="27.95" customHeight="1" x14ac:dyDescent="0.25">
      <c r="A134" s="58" t="s">
        <v>197</v>
      </c>
      <c r="B134" s="59" t="s">
        <v>71</v>
      </c>
      <c r="C134" s="64" t="s">
        <v>121</v>
      </c>
      <c r="D134" s="61" t="s">
        <v>63</v>
      </c>
      <c r="E134" s="83">
        <v>143.58000000000001</v>
      </c>
      <c r="F134" s="59" t="s">
        <v>224</v>
      </c>
      <c r="G134" s="82" t="s">
        <v>84</v>
      </c>
    </row>
    <row r="135" spans="1:7" ht="27.95" customHeight="1" x14ac:dyDescent="0.25">
      <c r="A135" s="58" t="s">
        <v>200</v>
      </c>
      <c r="B135" s="59">
        <v>268320</v>
      </c>
      <c r="C135" s="64" t="s">
        <v>202</v>
      </c>
      <c r="D135" s="61" t="s">
        <v>203</v>
      </c>
      <c r="E135" s="83">
        <v>2151.2399999999998</v>
      </c>
      <c r="F135" s="59">
        <v>391914</v>
      </c>
      <c r="G135" s="82" t="s">
        <v>172</v>
      </c>
    </row>
    <row r="136" spans="1:7" ht="27.95" customHeight="1" x14ac:dyDescent="0.25">
      <c r="A136" s="58" t="s">
        <v>200</v>
      </c>
      <c r="B136" s="59">
        <v>123099</v>
      </c>
      <c r="C136" s="64" t="s">
        <v>236</v>
      </c>
      <c r="D136" s="61" t="s">
        <v>237</v>
      </c>
      <c r="E136" s="83">
        <v>187.7</v>
      </c>
      <c r="F136" s="59">
        <v>39130</v>
      </c>
      <c r="G136" s="82" t="s">
        <v>172</v>
      </c>
    </row>
    <row r="137" spans="1:7" ht="27.95" customHeight="1" x14ac:dyDescent="0.25">
      <c r="A137" s="58" t="s">
        <v>200</v>
      </c>
      <c r="B137" s="59" t="s">
        <v>71</v>
      </c>
      <c r="C137" s="64" t="s">
        <v>121</v>
      </c>
      <c r="D137" s="61" t="s">
        <v>63</v>
      </c>
      <c r="E137" s="83">
        <v>9.3000000000000007</v>
      </c>
      <c r="F137" s="59" t="s">
        <v>224</v>
      </c>
      <c r="G137" s="82" t="s">
        <v>172</v>
      </c>
    </row>
    <row r="138" spans="1:7" ht="27.95" customHeight="1" x14ac:dyDescent="0.25">
      <c r="A138" s="58" t="s">
        <v>200</v>
      </c>
      <c r="B138" s="59" t="s">
        <v>71</v>
      </c>
      <c r="C138" s="64" t="s">
        <v>121</v>
      </c>
      <c r="D138" s="61" t="s">
        <v>63</v>
      </c>
      <c r="E138" s="83">
        <v>3</v>
      </c>
      <c r="F138" s="59" t="s">
        <v>224</v>
      </c>
      <c r="G138" s="82" t="s">
        <v>172</v>
      </c>
    </row>
    <row r="139" spans="1:7" ht="27.95" customHeight="1" x14ac:dyDescent="0.25">
      <c r="A139" s="58" t="s">
        <v>251</v>
      </c>
      <c r="B139" s="59">
        <v>16</v>
      </c>
      <c r="C139" s="64" t="s">
        <v>195</v>
      </c>
      <c r="D139" s="61" t="s">
        <v>196</v>
      </c>
      <c r="E139" s="83">
        <v>19800</v>
      </c>
      <c r="F139" s="59">
        <v>1953552</v>
      </c>
      <c r="G139" s="82" t="s">
        <v>31</v>
      </c>
    </row>
    <row r="140" spans="1:7" ht="27.95" customHeight="1" x14ac:dyDescent="0.25">
      <c r="A140" s="58" t="s">
        <v>204</v>
      </c>
      <c r="B140" s="59">
        <v>67</v>
      </c>
      <c r="C140" s="64" t="s">
        <v>217</v>
      </c>
      <c r="D140" s="61" t="s">
        <v>119</v>
      </c>
      <c r="E140" s="83">
        <v>7554.93</v>
      </c>
      <c r="F140" s="59">
        <v>39117</v>
      </c>
      <c r="G140" s="82" t="s">
        <v>31</v>
      </c>
    </row>
    <row r="141" spans="1:7" ht="27.95" customHeight="1" x14ac:dyDescent="0.25">
      <c r="A141" s="58" t="s">
        <v>204</v>
      </c>
      <c r="B141" s="59" t="s">
        <v>71</v>
      </c>
      <c r="C141" s="64" t="s">
        <v>121</v>
      </c>
      <c r="D141" s="61" t="s">
        <v>63</v>
      </c>
      <c r="E141" s="83">
        <v>374.32</v>
      </c>
      <c r="F141" s="59" t="s">
        <v>224</v>
      </c>
      <c r="G141" s="82" t="s">
        <v>31</v>
      </c>
    </row>
    <row r="142" spans="1:7" ht="27.95" customHeight="1" x14ac:dyDescent="0.25">
      <c r="A142" s="58" t="s">
        <v>204</v>
      </c>
      <c r="B142" s="59" t="s">
        <v>71</v>
      </c>
      <c r="C142" s="64" t="s">
        <v>121</v>
      </c>
      <c r="D142" s="61" t="s">
        <v>63</v>
      </c>
      <c r="E142" s="83">
        <v>120.75</v>
      </c>
      <c r="F142" s="59" t="s">
        <v>224</v>
      </c>
      <c r="G142" s="82" t="s">
        <v>31</v>
      </c>
    </row>
    <row r="143" spans="1:7" ht="27.95" customHeight="1" x14ac:dyDescent="0.25">
      <c r="A143" s="58" t="s">
        <v>209</v>
      </c>
      <c r="B143" s="59">
        <v>1284</v>
      </c>
      <c r="C143" s="64" t="s">
        <v>210</v>
      </c>
      <c r="D143" s="61" t="s">
        <v>211</v>
      </c>
      <c r="E143" s="83">
        <v>572.1</v>
      </c>
      <c r="F143" s="59">
        <v>4464832</v>
      </c>
      <c r="G143" s="82" t="s">
        <v>208</v>
      </c>
    </row>
    <row r="144" spans="1:7" ht="27.95" customHeight="1" x14ac:dyDescent="0.25">
      <c r="A144" s="58" t="s">
        <v>209</v>
      </c>
      <c r="B144" s="59" t="s">
        <v>71</v>
      </c>
      <c r="C144" s="64" t="s">
        <v>121</v>
      </c>
      <c r="D144" s="61" t="s">
        <v>63</v>
      </c>
      <c r="E144" s="83">
        <v>27.9</v>
      </c>
      <c r="F144" s="59" t="s">
        <v>224</v>
      </c>
      <c r="G144" s="82" t="s">
        <v>208</v>
      </c>
    </row>
    <row r="145" spans="1:7" ht="27.95" customHeight="1" x14ac:dyDescent="0.25">
      <c r="A145" s="58" t="s">
        <v>209</v>
      </c>
      <c r="B145" s="59">
        <v>123099</v>
      </c>
      <c r="C145" s="64" t="s">
        <v>236</v>
      </c>
      <c r="D145" s="61" t="s">
        <v>237</v>
      </c>
      <c r="E145" s="83">
        <v>741.41</v>
      </c>
      <c r="F145" s="59">
        <v>39130</v>
      </c>
      <c r="G145" s="82" t="s">
        <v>172</v>
      </c>
    </row>
    <row r="146" spans="1:7" ht="27.95" customHeight="1" x14ac:dyDescent="0.25">
      <c r="A146" s="58" t="s">
        <v>209</v>
      </c>
      <c r="B146" s="59" t="s">
        <v>71</v>
      </c>
      <c r="C146" s="64" t="s">
        <v>121</v>
      </c>
      <c r="D146" s="61" t="s">
        <v>63</v>
      </c>
      <c r="E146" s="83">
        <v>36.74</v>
      </c>
      <c r="F146" s="59" t="s">
        <v>224</v>
      </c>
      <c r="G146" s="82" t="s">
        <v>172</v>
      </c>
    </row>
    <row r="147" spans="1:7" ht="27.95" customHeight="1" x14ac:dyDescent="0.25">
      <c r="A147" s="58" t="s">
        <v>222</v>
      </c>
      <c r="B147" s="59" t="s">
        <v>71</v>
      </c>
      <c r="C147" s="64" t="s">
        <v>121</v>
      </c>
      <c r="D147" s="61" t="s">
        <v>63</v>
      </c>
      <c r="E147" s="83">
        <v>11.85</v>
      </c>
      <c r="F147" s="59" t="s">
        <v>224</v>
      </c>
      <c r="G147" s="82" t="s">
        <v>172</v>
      </c>
    </row>
    <row r="148" spans="1:7" ht="36.75" customHeight="1" x14ac:dyDescent="0.25">
      <c r="A148" s="58" t="s">
        <v>187</v>
      </c>
      <c r="B148" s="59">
        <v>16072</v>
      </c>
      <c r="C148" s="64" t="s">
        <v>188</v>
      </c>
      <c r="D148" s="61" t="s">
        <v>189</v>
      </c>
      <c r="E148" s="83">
        <v>73789.73</v>
      </c>
      <c r="F148" s="59">
        <v>2692</v>
      </c>
      <c r="G148" s="82" t="s">
        <v>31</v>
      </c>
    </row>
    <row r="149" spans="1:7" ht="27.95" customHeight="1" x14ac:dyDescent="0.25">
      <c r="A149" s="58" t="s">
        <v>187</v>
      </c>
      <c r="B149" s="59" t="s">
        <v>71</v>
      </c>
      <c r="C149" s="64" t="s">
        <v>121</v>
      </c>
      <c r="D149" s="61" t="s">
        <v>63</v>
      </c>
      <c r="E149" s="83">
        <v>3656.07</v>
      </c>
      <c r="F149" s="59" t="s">
        <v>224</v>
      </c>
      <c r="G149" s="82" t="s">
        <v>31</v>
      </c>
    </row>
    <row r="150" spans="1:7" ht="27.95" customHeight="1" x14ac:dyDescent="0.25">
      <c r="A150" s="58" t="s">
        <v>187</v>
      </c>
      <c r="B150" s="59" t="s">
        <v>71</v>
      </c>
      <c r="C150" s="64" t="s">
        <v>121</v>
      </c>
      <c r="D150" s="61" t="s">
        <v>63</v>
      </c>
      <c r="E150" s="83">
        <v>1179.3800000000001</v>
      </c>
      <c r="F150" s="59" t="s">
        <v>224</v>
      </c>
      <c r="G150" s="82" t="s">
        <v>31</v>
      </c>
    </row>
    <row r="151" spans="1:7" ht="27.95" customHeight="1" x14ac:dyDescent="0.25">
      <c r="A151" s="88"/>
      <c r="B151" s="89"/>
      <c r="C151" s="90"/>
      <c r="D151" s="91"/>
      <c r="E151" s="92">
        <f>SUM(E89:E150)</f>
        <v>407228.9499999999</v>
      </c>
      <c r="F151" s="89"/>
      <c r="G151" s="93"/>
    </row>
    <row r="152" spans="1:7" ht="27.95" customHeight="1" x14ac:dyDescent="0.25">
      <c r="A152" s="59"/>
      <c r="B152" s="59" t="s">
        <v>110</v>
      </c>
      <c r="C152" s="59" t="s">
        <v>83</v>
      </c>
      <c r="D152" s="59"/>
      <c r="E152" s="94">
        <f>13.6+177.05+163.2+13.6+13.6</f>
        <v>381.05000000000007</v>
      </c>
      <c r="F152" s="59"/>
      <c r="G152" s="63" t="s">
        <v>109</v>
      </c>
    </row>
    <row r="153" spans="1:7" ht="27.95" customHeight="1" x14ac:dyDescent="0.25">
      <c r="A153" s="88"/>
      <c r="B153" s="89"/>
      <c r="C153" s="89"/>
      <c r="D153" s="89"/>
      <c r="E153" s="95">
        <f>E152</f>
        <v>381.05000000000007</v>
      </c>
      <c r="F153" s="89"/>
      <c r="G153" s="93"/>
    </row>
    <row r="154" spans="1:7" ht="51" customHeight="1" x14ac:dyDescent="0.25">
      <c r="A154" s="58" t="s">
        <v>192</v>
      </c>
      <c r="B154" s="59">
        <v>65</v>
      </c>
      <c r="C154" s="64" t="s">
        <v>217</v>
      </c>
      <c r="D154" s="65" t="s">
        <v>119</v>
      </c>
      <c r="E154" s="67">
        <v>28741.56</v>
      </c>
      <c r="F154" s="59">
        <v>39116</v>
      </c>
      <c r="G154" s="82" t="s">
        <v>31</v>
      </c>
    </row>
    <row r="155" spans="1:7" ht="48" customHeight="1" x14ac:dyDescent="0.25">
      <c r="A155" s="58" t="s">
        <v>192</v>
      </c>
      <c r="B155" s="59" t="s">
        <v>71</v>
      </c>
      <c r="C155" s="64" t="s">
        <v>121</v>
      </c>
      <c r="D155" s="61" t="s">
        <v>63</v>
      </c>
      <c r="E155" s="67">
        <v>1424.06</v>
      </c>
      <c r="F155" s="59" t="s">
        <v>224</v>
      </c>
      <c r="G155" s="82" t="s">
        <v>31</v>
      </c>
    </row>
    <row r="156" spans="1:7" ht="45" customHeight="1" x14ac:dyDescent="0.25">
      <c r="A156" s="58" t="s">
        <v>192</v>
      </c>
      <c r="B156" s="59" t="s">
        <v>71</v>
      </c>
      <c r="C156" s="64" t="s">
        <v>121</v>
      </c>
      <c r="D156" s="61" t="s">
        <v>63</v>
      </c>
      <c r="E156" s="67">
        <v>459.38</v>
      </c>
      <c r="F156" s="59" t="s">
        <v>224</v>
      </c>
      <c r="G156" s="82" t="s">
        <v>31</v>
      </c>
    </row>
    <row r="157" spans="1:7" ht="27.95" customHeight="1" x14ac:dyDescent="0.25">
      <c r="A157" s="64" t="s">
        <v>179</v>
      </c>
      <c r="B157" s="59">
        <v>2005</v>
      </c>
      <c r="C157" s="64" t="s">
        <v>106</v>
      </c>
      <c r="D157" s="65" t="s">
        <v>107</v>
      </c>
      <c r="E157" s="67">
        <v>17798.400000000001</v>
      </c>
      <c r="F157" s="59">
        <v>2681</v>
      </c>
      <c r="G157" s="82" t="s">
        <v>31</v>
      </c>
    </row>
    <row r="158" spans="1:7" ht="27.95" customHeight="1" x14ac:dyDescent="0.25">
      <c r="A158" s="64" t="s">
        <v>179</v>
      </c>
      <c r="B158" s="59" t="s">
        <v>117</v>
      </c>
      <c r="C158" s="64" t="s">
        <v>116</v>
      </c>
      <c r="D158" s="65" t="s">
        <v>63</v>
      </c>
      <c r="E158" s="106">
        <v>768</v>
      </c>
      <c r="F158" s="59" t="s">
        <v>224</v>
      </c>
      <c r="G158" s="82" t="s">
        <v>31</v>
      </c>
    </row>
    <row r="159" spans="1:7" ht="27.95" customHeight="1" x14ac:dyDescent="0.25">
      <c r="A159" s="64" t="s">
        <v>179</v>
      </c>
      <c r="B159" s="59" t="s">
        <v>71</v>
      </c>
      <c r="C159" s="64" t="s">
        <v>121</v>
      </c>
      <c r="D159" s="61" t="s">
        <v>63</v>
      </c>
      <c r="E159" s="67">
        <v>633.6</v>
      </c>
      <c r="F159" s="59" t="s">
        <v>224</v>
      </c>
      <c r="G159" s="82" t="s">
        <v>31</v>
      </c>
    </row>
    <row r="160" spans="1:7" ht="27.95" customHeight="1" x14ac:dyDescent="0.25">
      <c r="A160" s="88"/>
      <c r="B160" s="89"/>
      <c r="C160" s="96"/>
      <c r="D160" s="91"/>
      <c r="E160" s="98">
        <f>SUM(E154:E159)</f>
        <v>49825.000000000007</v>
      </c>
      <c r="F160" s="89"/>
      <c r="G160" s="97"/>
    </row>
    <row r="161" spans="1:7" ht="27.95" customHeight="1" x14ac:dyDescent="0.25">
      <c r="A161" s="66"/>
      <c r="B161" s="59" t="s">
        <v>110</v>
      </c>
      <c r="C161" s="59" t="s">
        <v>83</v>
      </c>
      <c r="D161" s="59"/>
      <c r="E161" s="94">
        <v>84.2</v>
      </c>
      <c r="F161" s="59">
        <v>20326</v>
      </c>
      <c r="G161" s="63" t="s">
        <v>109</v>
      </c>
    </row>
    <row r="162" spans="1:7" ht="27.75" customHeight="1" x14ac:dyDescent="0.25">
      <c r="A162" s="99"/>
      <c r="B162" s="99"/>
      <c r="C162" s="99"/>
      <c r="D162" s="99"/>
      <c r="E162" s="95">
        <f>SUM(E161:E161)</f>
        <v>84.2</v>
      </c>
      <c r="F162" s="101"/>
      <c r="G162" s="99"/>
    </row>
    <row r="163" spans="1:7" ht="33" customHeight="1" x14ac:dyDescent="0.25">
      <c r="A163" s="102"/>
      <c r="B163" s="102"/>
      <c r="C163" s="102"/>
      <c r="D163" s="102" t="s">
        <v>205</v>
      </c>
      <c r="E163" s="98">
        <f>E25+E38+E82+E88+E151+E153+E160+E162</f>
        <v>674017.61999999988</v>
      </c>
      <c r="F163" s="103"/>
      <c r="G163" s="104"/>
    </row>
    <row r="164" spans="1:7" x14ac:dyDescent="0.25">
      <c r="A164" s="23"/>
      <c r="B164" s="23"/>
      <c r="C164" s="23"/>
      <c r="D164" s="23"/>
      <c r="E164" s="54"/>
      <c r="F164" s="24"/>
    </row>
    <row r="165" spans="1:7" x14ac:dyDescent="0.25">
      <c r="A165" s="23"/>
      <c r="B165" s="23"/>
      <c r="C165" s="23"/>
      <c r="D165" s="23"/>
      <c r="E165" s="54"/>
      <c r="F165" s="24"/>
    </row>
    <row r="166" spans="1:7" x14ac:dyDescent="0.25">
      <c r="A166" s="23"/>
      <c r="B166" s="23"/>
      <c r="C166" s="23"/>
      <c r="D166" s="23"/>
      <c r="E166" s="54"/>
      <c r="F166" s="24"/>
    </row>
    <row r="167" spans="1:7" x14ac:dyDescent="0.25">
      <c r="A167" s="23"/>
      <c r="B167" s="23"/>
      <c r="C167" s="23"/>
      <c r="D167" s="23"/>
      <c r="E167" s="54"/>
      <c r="F167" s="24"/>
    </row>
    <row r="168" spans="1:7" x14ac:dyDescent="0.25">
      <c r="A168" s="23"/>
      <c r="B168" s="23"/>
      <c r="C168" s="23"/>
      <c r="D168" s="49"/>
      <c r="E168" s="54"/>
      <c r="F168" s="24"/>
    </row>
    <row r="169" spans="1:7" x14ac:dyDescent="0.25">
      <c r="A169" s="23"/>
      <c r="B169" s="23"/>
      <c r="C169" s="23"/>
      <c r="D169" s="48"/>
      <c r="E169" s="54"/>
      <c r="F169" s="24"/>
    </row>
    <row r="170" spans="1:7" x14ac:dyDescent="0.25">
      <c r="A170" s="23"/>
      <c r="B170" s="23"/>
      <c r="C170" s="23"/>
      <c r="D170" s="48"/>
      <c r="E170" s="54"/>
      <c r="F170" s="24"/>
    </row>
    <row r="171" spans="1:7" x14ac:dyDescent="0.25">
      <c r="A171" s="23"/>
      <c r="B171" s="23"/>
      <c r="C171" s="23"/>
      <c r="D171" s="50"/>
      <c r="E171" s="54"/>
      <c r="F171" s="24"/>
    </row>
    <row r="172" spans="1:7" x14ac:dyDescent="0.25">
      <c r="A172" s="23"/>
      <c r="B172" s="23"/>
      <c r="C172" s="23"/>
      <c r="D172" s="48"/>
      <c r="E172" s="54"/>
      <c r="F172" s="24"/>
    </row>
    <row r="173" spans="1:7" x14ac:dyDescent="0.25">
      <c r="A173" s="23"/>
      <c r="B173" s="23"/>
      <c r="C173" s="23"/>
      <c r="D173" s="48"/>
      <c r="E173" s="54"/>
      <c r="F173" s="24"/>
    </row>
    <row r="174" spans="1:7" x14ac:dyDescent="0.25">
      <c r="A174" s="23"/>
      <c r="B174" s="23"/>
      <c r="C174" s="23"/>
      <c r="D174" s="23"/>
      <c r="E174" s="54"/>
      <c r="F174" s="24"/>
    </row>
    <row r="175" spans="1:7" x14ac:dyDescent="0.25">
      <c r="A175" s="23"/>
      <c r="B175" s="23"/>
      <c r="C175" s="23"/>
      <c r="D175" s="23"/>
      <c r="E175" s="54"/>
      <c r="F175" s="24"/>
    </row>
    <row r="176" spans="1:7" x14ac:dyDescent="0.25">
      <c r="A176" s="23"/>
      <c r="B176" s="23"/>
      <c r="C176" s="23"/>
      <c r="D176" s="23"/>
      <c r="E176" s="54"/>
      <c r="F176" s="24"/>
    </row>
    <row r="177" spans="1:6" x14ac:dyDescent="0.25">
      <c r="A177" s="23"/>
      <c r="B177" s="23"/>
      <c r="C177" s="23"/>
      <c r="D177" s="23"/>
      <c r="E177" s="54"/>
      <c r="F177" s="24"/>
    </row>
    <row r="178" spans="1:6" x14ac:dyDescent="0.25">
      <c r="A178" s="23"/>
      <c r="B178" s="23"/>
      <c r="C178" s="23"/>
      <c r="D178" s="23"/>
      <c r="E178" s="54"/>
      <c r="F178" s="24"/>
    </row>
    <row r="179" spans="1:6" x14ac:dyDescent="0.25">
      <c r="A179" s="23"/>
      <c r="B179" s="23"/>
      <c r="C179" s="23"/>
      <c r="D179" s="23"/>
      <c r="E179" s="54"/>
      <c r="F179" s="24"/>
    </row>
    <row r="180" spans="1:6" x14ac:dyDescent="0.25">
      <c r="A180" s="23"/>
      <c r="B180" s="23"/>
      <c r="C180" s="23"/>
      <c r="D180" s="23"/>
      <c r="E180" s="54"/>
      <c r="F180" s="24"/>
    </row>
    <row r="181" spans="1:6" x14ac:dyDescent="0.25">
      <c r="A181" s="23"/>
      <c r="B181" s="23"/>
      <c r="C181" s="23"/>
      <c r="D181" s="23"/>
      <c r="E181" s="54"/>
      <c r="F181" s="24"/>
    </row>
    <row r="182" spans="1:6" x14ac:dyDescent="0.25">
      <c r="A182" s="23"/>
      <c r="B182" s="23"/>
      <c r="C182" s="23"/>
      <c r="D182" s="23"/>
      <c r="E182" s="54"/>
      <c r="F182" s="24"/>
    </row>
    <row r="183" spans="1:6" x14ac:dyDescent="0.25">
      <c r="E183" s="56"/>
    </row>
    <row r="184" spans="1:6" x14ac:dyDescent="0.25">
      <c r="E184" s="53"/>
    </row>
    <row r="185" spans="1:6" x14ac:dyDescent="0.25">
      <c r="E185" s="53"/>
    </row>
    <row r="186" spans="1:6" x14ac:dyDescent="0.25">
      <c r="E186" s="53"/>
    </row>
    <row r="187" spans="1:6" x14ac:dyDescent="0.25">
      <c r="E187" s="56"/>
    </row>
    <row r="188" spans="1:6" x14ac:dyDescent="0.25">
      <c r="E188" s="53"/>
    </row>
    <row r="189" spans="1:6" x14ac:dyDescent="0.25">
      <c r="E189" s="53"/>
    </row>
    <row r="191" spans="1:6" x14ac:dyDescent="0.25">
      <c r="E191" s="53"/>
    </row>
  </sheetData>
  <autoFilter ref="A1:G163" xr:uid="{00000000-0009-0000-0000-000001000000}"/>
  <phoneticPr fontId="15" type="noConversion"/>
  <pageMargins left="0.51181102362204722" right="0.51181102362204722" top="0.98425196850393704" bottom="0.39370078740157483" header="0.31496062992125984" footer="0.31496062992125984"/>
  <pageSetup paperSize="9" scale="45" orientation="portrait" horizontalDpi="1200" r:id="rId1"/>
  <rowBreaks count="3" manualBreakCount="3">
    <brk id="38" max="12" man="1"/>
    <brk id="82" max="12" man="1"/>
    <brk id="110" max="12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anexo  </vt:lpstr>
      <vt:lpstr>fev-26</vt:lpstr>
      <vt:lpstr>'fev-26'!Area_de_impressao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Mariana</dc:creator>
  <cp:lastModifiedBy>Gerente Financeiro Santa Casa de Misericórdia de Guara</cp:lastModifiedBy>
  <cp:lastPrinted>2026-04-16T11:24:45Z</cp:lastPrinted>
  <dcterms:created xsi:type="dcterms:W3CDTF">2015-02-24T11:41:13Z</dcterms:created>
  <dcterms:modified xsi:type="dcterms:W3CDTF">2026-07-02T19:02:38Z</dcterms:modified>
</cp:coreProperties>
</file>