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CONTRATO 08-2015\"/>
    </mc:Choice>
  </mc:AlternateContent>
  <xr:revisionPtr revIDLastSave="0" documentId="13_ncr:1_{5B9EB2A1-D5D7-42AA-8F4B-C32EEC40E1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 " sheetId="25" r:id="rId1"/>
    <sheet name="MARÇO-26" sheetId="26" r:id="rId2"/>
    <sheet name="Planilha2" sheetId="28" r:id="rId3"/>
  </sheets>
  <definedNames>
    <definedName name="_xlnm._FilterDatabase" localSheetId="1" hidden="1">'MARÇO-26'!$A$1:$G$160</definedName>
    <definedName name="_xlnm.Print_Area" localSheetId="1">'MARÇO-26'!$A$1:$G$160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F31" i="25"/>
  <c r="E149" i="26"/>
  <c r="E64" i="26"/>
  <c r="E148" i="26"/>
  <c r="E67" i="26"/>
  <c r="E49" i="26"/>
  <c r="E72" i="26"/>
  <c r="E47" i="26"/>
  <c r="E73" i="26"/>
  <c r="E63" i="26"/>
  <c r="E159" i="26"/>
  <c r="E100" i="26"/>
  <c r="E150" i="26" l="1"/>
  <c r="E40" i="26" l="1"/>
  <c r="E25" i="26" l="1"/>
  <c r="E157" i="26" l="1"/>
  <c r="E80" i="26" l="1"/>
  <c r="F30" i="25" l="1"/>
  <c r="F33" i="25" s="1"/>
  <c r="D83" i="25" l="1"/>
  <c r="E81" i="26" l="1"/>
  <c r="E160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 3.456,51
conta 3030 407,11+0,31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0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08 matriciamentos  e 01 plantao 28/03</t>
        </r>
      </text>
    </comment>
    <comment ref="E101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31exames</t>
        </r>
      </text>
    </comment>
    <comment ref="E104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
 exames</t>
        </r>
      </text>
    </comment>
    <comment ref="E105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21 naso</t>
        </r>
      </text>
    </comment>
    <comment ref="E108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99
exames</t>
        </r>
      </text>
    </comment>
    <comment ref="E111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215
 exames laudados</t>
        </r>
      </text>
    </comment>
    <comment ref="E112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32
exames</t>
        </r>
      </text>
    </comment>
    <comment ref="E11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51
 testes seguimento</t>
        </r>
      </text>
    </comment>
    <comment ref="F113" authorId="0" shapeId="0" xr:uid="{55E7E5BD-5C5F-44F8-B2AF-94D0C57CD5E2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1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
 testes maternidade</t>
        </r>
      </text>
    </comment>
    <comment ref="F114" authorId="0" shapeId="0" xr:uid="{3D3D5476-4E29-41DA-81EF-9458A6D3DB3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115" authorId="0" shapeId="0" xr:uid="{B53AD361-8FE1-42C3-A5F0-58049422EA6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20 exames</t>
        </r>
      </text>
    </comment>
    <comment ref="E118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484
exames</t>
        </r>
      </text>
    </comment>
    <comment ref="E121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488
 exames
</t>
        </r>
      </text>
    </comment>
    <comment ref="E134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26 procedimentos
</t>
        </r>
      </text>
    </comment>
    <comment ref="E143" authorId="0" shapeId="0" xr:uid="{2E26395F-2289-4A5C-9391-A68EA0196EC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03 exames</t>
        </r>
      </text>
    </comment>
  </commentList>
</comments>
</file>

<file path=xl/sharedStrings.xml><?xml version="1.0" encoding="utf-8"?>
<sst xmlns="http://schemas.openxmlformats.org/spreadsheetml/2006/main" count="772" uniqueCount="281">
  <si>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</si>
  <si>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</si>
  <si>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</si>
  <si>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</si>
  <si>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</si>
  <si>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</si>
  <si>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</si>
  <si>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</si>
  <si>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</si>
  <si>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</si>
  <si>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</si>
  <si>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</si>
  <si>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</si>
  <si>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</si>
  <si>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</si>
  <si>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</si>
  <si>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</si>
  <si>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</si>
  <si>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</si>
  <si>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</si>
  <si>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</si>
  <si>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</si>
  <si>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</si>
  <si>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</si>
  <si>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</si>
  <si>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</si>
  <si>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</si>
  <si>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</si>
  <si>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</si>
  <si>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</si>
  <si>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</si>
  <si>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</si>
  <si>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</si>
  <si>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</si>
  <si>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</si>
  <si>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</si>
  <si>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</si>
  <si>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</si>
  <si>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</si>
  <si>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</si>
  <si>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</si>
  <si>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</si>
  <si>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</si>
  <si>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</si>
  <si>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</si>
  <si>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</si>
  <si>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</si>
  <si>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</si>
  <si>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</si>
  <si>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</si>
  <si>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</si>
  <si>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</si>
  <si>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</si>
  <si>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</si>
  <si>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</si>
  <si>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</si>
  <si>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</si>
  <si>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</si>
  <si>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</si>
  <si>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</si>
  <si>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</si>
  <si>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</si>
  <si>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</si>
  <si>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</si>
  <si>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</si>
  <si>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</si>
  <si>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</si>
  <si>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</si>
  <si>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</si>
  <si>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</si>
  <si>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</si>
  <si>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</si>
  <si>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</si>
  <si>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</si>
  <si>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</si>
  <si>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</si>
  <si>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</si>
  <si>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</si>
  <si>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</si>
  <si>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</si>
  <si>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</si>
  <si>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</si>
  <si>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</si>
  <si>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extrato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</si>
  <si>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</si>
  <si>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</si>
  <si>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</si>
  <si>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</si>
  <si>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</si>
  <si>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</si>
  <si>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</si>
  <si>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</si>
  <si>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</si>
  <si>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</si>
  <si>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</si>
  <si>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</si>
  <si>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</si>
  <si>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</si>
  <si>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</si>
  <si>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</si>
  <si>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</si>
  <si>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</si>
  <si>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Reserva p/ Rescisões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</si>
  <si>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</si>
  <si>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</si>
  <si>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</si>
  <si>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</si>
  <si>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</si>
  <si>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</si>
  <si>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</si>
  <si>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</si>
  <si>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</si>
  <si>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</si>
  <si>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</si>
  <si>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</si>
  <si>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</si>
  <si>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</si>
  <si>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</si>
  <si>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</si>
  <si>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</si>
  <si>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</si>
  <si>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</si>
  <si>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68.295.880/0001-04</t>
  </si>
  <si>
    <t>Locação diversas</t>
  </si>
  <si>
    <t>Serviço Higiene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</si>
  <si>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</si>
  <si>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</si>
  <si>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</si>
  <si>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</si>
  <si>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</si>
  <si>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</si>
  <si>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</si>
  <si>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</si>
  <si>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</si>
  <si>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</si>
  <si>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</si>
  <si>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</si>
  <si>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</si>
  <si>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</si>
  <si>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</si>
  <si>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</si>
  <si>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</si>
  <si>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</si>
  <si>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</si>
  <si>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</si>
  <si>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</si>
  <si>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</si>
  <si>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</si>
  <si>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</si>
  <si>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</si>
  <si>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</si>
  <si>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</si>
  <si>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</si>
  <si>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</si>
  <si>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</si>
  <si>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</si>
  <si>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</si>
  <si>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</si>
  <si>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</si>
  <si>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</si>
  <si>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</si>
  <si>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</si>
  <si>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</si>
  <si>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</si>
  <si>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</si>
  <si>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</si>
  <si>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</si>
  <si>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</si>
  <si>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</si>
  <si>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</si>
  <si>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</si>
  <si>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</si>
  <si>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</si>
  <si>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</si>
  <si>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</si>
  <si>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</si>
  <si>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</si>
  <si>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</si>
  <si>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</si>
  <si>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</si>
  <si>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</si>
  <si>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</si>
  <si>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Gerenciamento dos serviços do Centro de Especialidades Médicas de Guararema -CEMEG</t>
  </si>
  <si>
    <t>Centro de Especialidades Médicas de Guararema</t>
  </si>
  <si>
    <t>Kaprinter Comércio Serviço e Locação de Equipamento</t>
  </si>
  <si>
    <t>Bem Viver Servços Técnicos Ltda</t>
  </si>
  <si>
    <t>06.863.003/0001-35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</si>
  <si>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</si>
  <si>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</si>
  <si>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</si>
  <si>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</si>
  <si>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médico Psiquiatra</t>
  </si>
  <si>
    <t>37.229.383/001-84</t>
  </si>
  <si>
    <t>Bem Medicina de Familia Serviços Médicos Ltda</t>
  </si>
  <si>
    <t>serviço dermatologia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</si>
  <si>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</si>
  <si>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</si>
  <si>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</si>
  <si>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</si>
  <si>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</si>
  <si>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</si>
  <si>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</si>
  <si>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</si>
  <si>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</si>
  <si>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</si>
  <si>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</si>
  <si>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</si>
  <si>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</si>
  <si>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</si>
  <si>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</si>
  <si>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</si>
  <si>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</si>
  <si>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Utilidade Pública</t>
  </si>
  <si>
    <t>Serviço Infectologia</t>
  </si>
  <si>
    <t>Hemodipa Serviços Médicos Ltda Me</t>
  </si>
  <si>
    <t>07.540.086/0001-94</t>
  </si>
  <si>
    <t>MS Nogueira SS</t>
  </si>
  <si>
    <t>pendente</t>
  </si>
  <si>
    <t>Laparo Serviços Médicos Assessoria Ltda</t>
  </si>
  <si>
    <t>11.639.597/0001-35</t>
  </si>
  <si>
    <t>material médico hospitalar</t>
  </si>
  <si>
    <t>Zenvia Mobile Serviços Digitais S.A</t>
  </si>
  <si>
    <t>14.096.190/0001-05</t>
  </si>
  <si>
    <t>Deluka Serviços Médicos e Diagnósticos Ltda</t>
  </si>
  <si>
    <t>08.+255.190/0001-08</t>
  </si>
  <si>
    <t>Cipax Medicina Diagnostica Ltda</t>
  </si>
  <si>
    <t>50.011.949/0001-65</t>
  </si>
  <si>
    <t>O signatário, na qualidade de representante da Santa Casa de Misericórdia de Guararem vem indicar, na forma abaixo detalhada, as despesas incorridas e pagas no exercício/2026 bem como as despesas a pagar no exercício seguinte.</t>
  </si>
  <si>
    <t>ACGD Serviços Médicos Ltda</t>
  </si>
  <si>
    <t>62.640.413/0001-98</t>
  </si>
  <si>
    <t>Guararema, 04 de maio de 2026.</t>
  </si>
  <si>
    <t>serviço fisioterapia</t>
  </si>
  <si>
    <t>Medsystem Equipamentos Médicos Ltda</t>
  </si>
  <si>
    <t>06.189.855/0001-99</t>
  </si>
  <si>
    <t>C M Hospitalar S.A</t>
  </si>
  <si>
    <t>12.420.164/0005-80</t>
  </si>
  <si>
    <t>medicamentos</t>
  </si>
  <si>
    <t>Centro Paulista de Desenvolvimento Farmacotécnico Ltda</t>
  </si>
  <si>
    <t>05.724.370/0001-95</t>
  </si>
  <si>
    <t>Supermed Com Imp de Prod Med e Hospitalar Ltda</t>
  </si>
  <si>
    <t>11.206.099/0004-41</t>
  </si>
  <si>
    <t>Futura Comérico de Produtos Médicos e Hospitalares Ltda</t>
  </si>
  <si>
    <t>08.231.734/0001-93</t>
  </si>
  <si>
    <t>Med Center ComerciaL Ltda</t>
  </si>
  <si>
    <t>00.874.929/0005-73</t>
  </si>
  <si>
    <t>DBI Comércio e Importação Ltda</t>
  </si>
  <si>
    <t>07.295.190/0001-60</t>
  </si>
  <si>
    <t>Novaliança Pharma Comérico de Varejista de Prod Farmaceu</t>
  </si>
  <si>
    <t>37.801.332/0001-85</t>
  </si>
  <si>
    <t>Sistema Serv RB Quality Com de Embalagens Ltda</t>
  </si>
  <si>
    <t>08.189.587/0001-30</t>
  </si>
  <si>
    <t>58.055.343/0001-33</t>
  </si>
  <si>
    <t xml:space="preserve">Lider Vale Produtos e Equipamentos </t>
  </si>
  <si>
    <t>02.947.234/0001-76</t>
  </si>
  <si>
    <t>Lotus Central de Dist de Higienicos Ltda</t>
  </si>
  <si>
    <t>Hand Shop Suprimentos Médicos e Teraéuticos Ltda</t>
  </si>
  <si>
    <t>00.267.908/0001-66</t>
  </si>
  <si>
    <t>Reval Atacado de Papelaria Ltda</t>
  </si>
  <si>
    <t>52.434.156/0001-84</t>
  </si>
  <si>
    <t>Thomaz de Araujo &amp; Cia Ltda</t>
  </si>
  <si>
    <t>12.834.082/0001-59</t>
  </si>
  <si>
    <t>Melhor Gas Distribuidora Ltda Epp</t>
  </si>
  <si>
    <t>48.100.176/0002-22</t>
  </si>
  <si>
    <t>serviço laboratório</t>
  </si>
  <si>
    <t xml:space="preserve">fatura </t>
  </si>
  <si>
    <t>Telefonica Brasil S.A</t>
  </si>
  <si>
    <t>02.558.157/0001-62</t>
  </si>
  <si>
    <t>serviço de fisioterapia</t>
  </si>
  <si>
    <t>Viação Jacarei Ltda</t>
  </si>
  <si>
    <t>50.478.476/0001-25</t>
  </si>
  <si>
    <t>Mogi Passes Comércio de Bilhetes Eletronicos Ltda</t>
  </si>
  <si>
    <t>07.715.946/0001-83</t>
  </si>
  <si>
    <t>Laveco Industria e Comércio Ltda</t>
  </si>
  <si>
    <t>22.444.196/0001-46</t>
  </si>
  <si>
    <t>Locação diversas (parcial)</t>
  </si>
  <si>
    <t>Abbott Laboratórios do BRASIL Ltda</t>
  </si>
  <si>
    <t>56.998.701/0034-84</t>
  </si>
  <si>
    <t>Transf. Bancária nº 4307884 constante do Extrato</t>
  </si>
  <si>
    <t>Transf. Bancária nº 4334532 constante do Extrato</t>
  </si>
  <si>
    <t xml:space="preserve">Outros materiais  de consumo </t>
  </si>
  <si>
    <t>Funcionário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</si>
</sst>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5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0" fontId="17" fillId="0" borderId="1" xfId="0" applyFont="1" applyBorder="1" applyAlignment="1">
      <alignment horizontal="left"/>
    </xf>
    <xf numFmtId="4" fontId="10" fillId="0" borderId="1" xfId="0" applyNumberFormat="1" applyFont="1" applyBorder="1"/>
    <xf numFmtId="0" fontId="0" fillId="0" borderId="0" xfId="0" applyAlignment="1">
      <alignment wrapText="1"/>
    </xf>
    <xf numFmtId="0" fontId="16" fillId="0" borderId="0" xfId="0" applyFont="1"/>
    <xf numFmtId="164" fontId="10" fillId="0" borderId="1" xfId="0" applyNumberFormat="1" applyFont="1" applyBorder="1"/>
    <xf numFmtId="4" fontId="18" fillId="0" borderId="1" xfId="0" applyNumberFormat="1" applyFont="1" applyBorder="1"/>
    <xf numFmtId="0" fontId="19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20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1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4" fillId="0" borderId="0" xfId="1" applyFont="1" applyAlignment="1">
      <alignment horizontal="center"/>
    </xf>
    <xf numFmtId="44" fontId="20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5" fillId="0" borderId="0" xfId="0" applyNumberFormat="1" applyFont="1"/>
    <xf numFmtId="0" fontId="14" fillId="0" borderId="0" xfId="0" applyFont="1"/>
    <xf numFmtId="164" fontId="14" fillId="0" borderId="0" xfId="1" applyFont="1"/>
    <xf numFmtId="164" fontId="20" fillId="0" borderId="0" xfId="0" applyNumberFormat="1" applyFont="1"/>
    <xf numFmtId="0" fontId="26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64" fontId="27" fillId="0" borderId="2" xfId="1" applyFont="1" applyFill="1" applyBorder="1" applyAlignment="1">
      <alignment horizontal="right"/>
    </xf>
    <xf numFmtId="0" fontId="28" fillId="0" borderId="1" xfId="0" applyFont="1" applyBorder="1"/>
    <xf numFmtId="0" fontId="26" fillId="0" borderId="4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164" fontId="27" fillId="0" borderId="2" xfId="1" applyFont="1" applyFill="1" applyBorder="1"/>
    <xf numFmtId="0" fontId="26" fillId="3" borderId="2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4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left"/>
    </xf>
    <xf numFmtId="164" fontId="29" fillId="3" borderId="2" xfId="1" applyFont="1" applyFill="1" applyBorder="1"/>
    <xf numFmtId="0" fontId="28" fillId="3" borderId="1" xfId="0" applyFont="1" applyFill="1" applyBorder="1"/>
    <xf numFmtId="0" fontId="26" fillId="4" borderId="2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left"/>
    </xf>
    <xf numFmtId="0" fontId="26" fillId="4" borderId="3" xfId="0" applyFont="1" applyFill="1" applyBorder="1" applyAlignment="1">
      <alignment horizontal="left"/>
    </xf>
    <xf numFmtId="164" fontId="29" fillId="4" borderId="2" xfId="1" applyFont="1" applyFill="1" applyBorder="1"/>
    <xf numFmtId="0" fontId="28" fillId="4" borderId="1" xfId="0" applyFont="1" applyFill="1" applyBorder="1"/>
    <xf numFmtId="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164" fontId="26" fillId="0" borderId="2" xfId="1" applyFont="1" applyFill="1" applyBorder="1"/>
    <xf numFmtId="164" fontId="29" fillId="0" borderId="2" xfId="1" applyFont="1" applyFill="1" applyBorder="1" applyAlignment="1">
      <alignment horizontal="right"/>
    </xf>
    <xf numFmtId="164" fontId="29" fillId="3" borderId="2" xfId="1" applyFont="1" applyFill="1" applyBorder="1" applyAlignment="1">
      <alignment horizontal="right"/>
    </xf>
    <xf numFmtId="0" fontId="26" fillId="0" borderId="1" xfId="0" applyFont="1" applyBorder="1" applyAlignment="1">
      <alignment wrapText="1"/>
    </xf>
    <xf numFmtId="164" fontId="27" fillId="0" borderId="2" xfId="1" applyFont="1" applyFill="1" applyBorder="1" applyAlignment="1">
      <alignment wrapText="1"/>
    </xf>
    <xf numFmtId="0" fontId="26" fillId="2" borderId="2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164" fontId="30" fillId="2" borderId="2" xfId="1" applyFont="1" applyFill="1" applyBorder="1"/>
    <xf numFmtId="0" fontId="28" fillId="2" borderId="1" xfId="0" applyFont="1" applyFill="1" applyBorder="1"/>
    <xf numFmtId="164" fontId="26" fillId="0" borderId="1" xfId="1" applyFont="1" applyFill="1" applyBorder="1"/>
    <xf numFmtId="164" fontId="30" fillId="2" borderId="1" xfId="1" applyFont="1" applyFill="1" applyBorder="1"/>
    <xf numFmtId="0" fontId="26" fillId="2" borderId="4" xfId="0" applyFont="1" applyFill="1" applyBorder="1" applyAlignment="1">
      <alignment horizontal="left" wrapText="1"/>
    </xf>
    <xf numFmtId="0" fontId="28" fillId="2" borderId="1" xfId="0" applyFont="1" applyFill="1" applyBorder="1" applyAlignment="1">
      <alignment wrapText="1"/>
    </xf>
    <xf numFmtId="164" fontId="29" fillId="2" borderId="2" xfId="1" applyFont="1" applyFill="1" applyBorder="1"/>
    <xf numFmtId="0" fontId="0" fillId="2" borderId="1" xfId="0" applyFill="1" applyBorder="1"/>
    <xf numFmtId="0" fontId="26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7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zoomScaleNormal="100" workbookViewId="0">
      <selection activeCell="H85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122" t="s">
        <v>92</v>
      </c>
      <c r="B1" s="122"/>
      <c r="C1" s="122"/>
      <c r="D1" s="122"/>
      <c r="E1" s="122"/>
      <c r="F1" s="122"/>
    </row>
    <row r="2" spans="1:8" ht="6" customHeight="1" x14ac:dyDescent="0.25">
      <c r="A2" s="46"/>
      <c r="B2" s="46"/>
      <c r="C2" s="46"/>
      <c r="D2" s="46"/>
      <c r="E2" s="46"/>
      <c r="F2" s="46"/>
    </row>
    <row r="3" spans="1:8" ht="16.5" customHeight="1" x14ac:dyDescent="0.25">
      <c r="A3" s="122" t="s">
        <v>93</v>
      </c>
      <c r="B3" s="122"/>
      <c r="C3" s="122"/>
      <c r="D3" s="122"/>
      <c r="E3" s="122"/>
      <c r="F3" s="122"/>
    </row>
    <row r="4" spans="1:8" x14ac:dyDescent="0.25">
      <c r="A4" s="122" t="s">
        <v>0</v>
      </c>
      <c r="B4" s="122"/>
      <c r="C4" s="122"/>
      <c r="D4" s="122"/>
      <c r="E4" s="122"/>
      <c r="F4" s="122"/>
    </row>
    <row r="5" spans="1:8" ht="5.25" customHeight="1" x14ac:dyDescent="0.25">
      <c r="A5" s="46"/>
      <c r="B5" s="46"/>
      <c r="C5" s="46"/>
      <c r="D5" s="46"/>
      <c r="E5" s="46"/>
      <c r="F5" s="46"/>
    </row>
    <row r="6" spans="1:8" x14ac:dyDescent="0.25">
      <c r="A6" s="122" t="s">
        <v>54</v>
      </c>
      <c r="B6" s="122"/>
      <c r="C6" s="122"/>
      <c r="D6" s="122"/>
      <c r="E6" s="122"/>
      <c r="F6" s="122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42" t="s">
        <v>65</v>
      </c>
      <c r="C8" s="142"/>
      <c r="D8" s="142"/>
      <c r="E8" s="142"/>
      <c r="F8" s="142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183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131</v>
      </c>
      <c r="C13" s="1"/>
      <c r="D13" s="1"/>
      <c r="E13" s="1"/>
      <c r="F13" s="1"/>
    </row>
    <row r="14" spans="1:8" x14ac:dyDescent="0.25">
      <c r="A14" s="9" t="s">
        <v>3</v>
      </c>
      <c r="B14" s="1" t="s">
        <v>132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41" t="s">
        <v>182</v>
      </c>
      <c r="C15" s="141"/>
      <c r="D15" s="141"/>
      <c r="E15" s="141"/>
      <c r="F15" s="141"/>
      <c r="H15" s="37"/>
    </row>
    <row r="16" spans="1:8" x14ac:dyDescent="0.25">
      <c r="A16" s="9" t="s">
        <v>4</v>
      </c>
      <c r="B16" s="48">
        <v>2026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7" t="s">
        <v>5</v>
      </c>
      <c r="B19" s="47" t="s">
        <v>6</v>
      </c>
      <c r="C19" s="140" t="s">
        <v>7</v>
      </c>
      <c r="D19" s="140"/>
      <c r="E19" s="140" t="s">
        <v>8</v>
      </c>
      <c r="F19" s="140"/>
    </row>
    <row r="20" spans="1:8" x14ac:dyDescent="0.25">
      <c r="A20" s="12" t="s">
        <v>180</v>
      </c>
      <c r="B20" s="15">
        <v>45716</v>
      </c>
      <c r="C20" s="133" t="s">
        <v>181</v>
      </c>
      <c r="D20" s="133"/>
      <c r="E20" s="135">
        <v>35493985.200000003</v>
      </c>
      <c r="F20" s="135"/>
    </row>
    <row r="21" spans="1:8" x14ac:dyDescent="0.25">
      <c r="A21" s="2" t="s">
        <v>187</v>
      </c>
      <c r="B21" s="15">
        <v>45764</v>
      </c>
      <c r="C21" s="132" t="s">
        <v>188</v>
      </c>
      <c r="D21" s="133"/>
      <c r="E21" s="134">
        <v>1617693.76</v>
      </c>
      <c r="F21" s="134"/>
    </row>
    <row r="22" spans="1:8" x14ac:dyDescent="0.25">
      <c r="A22" s="2" t="s">
        <v>209</v>
      </c>
      <c r="B22" s="15">
        <v>45882</v>
      </c>
      <c r="C22" s="132"/>
      <c r="D22" s="133"/>
      <c r="E22" s="134">
        <v>1000000</v>
      </c>
      <c r="F22" s="134"/>
    </row>
    <row r="23" spans="1:8" x14ac:dyDescent="0.25">
      <c r="A23" s="2"/>
      <c r="B23" s="15"/>
      <c r="C23" s="132"/>
      <c r="D23" s="133"/>
      <c r="E23" s="135"/>
      <c r="F23" s="135"/>
    </row>
    <row r="24" spans="1:8" ht="18" customHeight="1" x14ac:dyDescent="0.25">
      <c r="A24" s="138" t="s">
        <v>87</v>
      </c>
      <c r="B24" s="139"/>
      <c r="C24" s="139"/>
      <c r="D24" s="139"/>
      <c r="E24" s="139"/>
      <c r="F24" s="139"/>
    </row>
    <row r="25" spans="1:8" ht="34.5" customHeight="1" x14ac:dyDescent="0.25">
      <c r="A25" s="44" t="s">
        <v>9</v>
      </c>
      <c r="B25" s="44" t="s">
        <v>10</v>
      </c>
      <c r="C25" s="44" t="s">
        <v>11</v>
      </c>
      <c r="D25" s="136" t="s">
        <v>12</v>
      </c>
      <c r="E25" s="137"/>
      <c r="F25" s="44" t="s">
        <v>13</v>
      </c>
    </row>
    <row r="26" spans="1:8" ht="24" customHeight="1" x14ac:dyDescent="0.25">
      <c r="A26" s="111">
        <v>46127</v>
      </c>
      <c r="B26" s="32">
        <v>182802.98</v>
      </c>
      <c r="C26" s="111">
        <v>46127</v>
      </c>
      <c r="D26" s="128" t="s">
        <v>277</v>
      </c>
      <c r="E26" s="128"/>
      <c r="F26" s="112">
        <v>182802.98</v>
      </c>
      <c r="G26" s="34"/>
      <c r="H26" s="14"/>
    </row>
    <row r="27" spans="1:8" ht="28.5" customHeight="1" x14ac:dyDescent="0.25">
      <c r="A27" s="111">
        <v>46127</v>
      </c>
      <c r="B27" s="32">
        <v>521174.75</v>
      </c>
      <c r="C27" s="111">
        <v>46127</v>
      </c>
      <c r="D27" s="128" t="s">
        <v>278</v>
      </c>
      <c r="E27" s="128"/>
      <c r="F27" s="112">
        <v>521174.75</v>
      </c>
      <c r="H27" s="14"/>
    </row>
    <row r="28" spans="1:8" ht="28.5" customHeight="1" x14ac:dyDescent="0.25">
      <c r="A28" s="111"/>
      <c r="B28" s="32"/>
      <c r="C28" s="111"/>
      <c r="D28" s="128"/>
      <c r="E28" s="128"/>
      <c r="F28" s="112"/>
      <c r="H28" s="14"/>
    </row>
    <row r="29" spans="1:8" x14ac:dyDescent="0.25">
      <c r="A29" s="129" t="s">
        <v>113</v>
      </c>
      <c r="B29" s="129"/>
      <c r="C29" s="129"/>
      <c r="D29" s="129"/>
      <c r="E29" s="129"/>
      <c r="F29" s="45">
        <v>749327.52</v>
      </c>
    </row>
    <row r="30" spans="1:8" x14ac:dyDescent="0.25">
      <c r="A30" s="130" t="s">
        <v>14</v>
      </c>
      <c r="B30" s="130"/>
      <c r="C30" s="130"/>
      <c r="D30" s="130"/>
      <c r="E30" s="130"/>
      <c r="F30" s="35">
        <f>F26+F28+F27</f>
        <v>703977.73</v>
      </c>
      <c r="G30" s="34"/>
      <c r="H30" s="34"/>
    </row>
    <row r="31" spans="1:8" x14ac:dyDescent="0.25">
      <c r="A31" s="130" t="s">
        <v>17</v>
      </c>
      <c r="B31" s="130"/>
      <c r="C31" s="130"/>
      <c r="D31" s="130"/>
      <c r="E31" s="130"/>
      <c r="F31" s="114">
        <f>407.11+0.31+3456.51</f>
        <v>3863.9300000000003</v>
      </c>
      <c r="G31" s="34"/>
      <c r="H31" s="34"/>
    </row>
    <row r="32" spans="1:8" x14ac:dyDescent="0.25">
      <c r="A32" s="130" t="s">
        <v>66</v>
      </c>
      <c r="B32" s="130"/>
      <c r="C32" s="130"/>
      <c r="D32" s="130"/>
      <c r="E32" s="130"/>
      <c r="F32" s="109">
        <v>0</v>
      </c>
      <c r="G32" s="14"/>
    </row>
    <row r="33" spans="1:7" x14ac:dyDescent="0.25">
      <c r="A33" s="130" t="s">
        <v>15</v>
      </c>
      <c r="B33" s="130"/>
      <c r="C33" s="130"/>
      <c r="D33" s="130"/>
      <c r="E33" s="130"/>
      <c r="F33" s="17">
        <f>F29+F30+F31+F32</f>
        <v>1457169.18</v>
      </c>
      <c r="G33" s="14"/>
    </row>
    <row r="34" spans="1:7" ht="5.25" customHeight="1" x14ac:dyDescent="0.25">
      <c r="A34" s="131"/>
      <c r="B34" s="131"/>
      <c r="C34" s="131"/>
      <c r="D34" s="131"/>
      <c r="E34" s="131"/>
      <c r="F34" s="18"/>
      <c r="G34" s="14"/>
    </row>
    <row r="35" spans="1:7" x14ac:dyDescent="0.25">
      <c r="A35" s="130" t="s">
        <v>94</v>
      </c>
      <c r="B35" s="130"/>
      <c r="C35" s="130"/>
      <c r="D35" s="130"/>
      <c r="E35" s="130"/>
      <c r="F35" s="17">
        <v>0</v>
      </c>
    </row>
    <row r="36" spans="1:7" x14ac:dyDescent="0.25">
      <c r="A36" s="130" t="s">
        <v>16</v>
      </c>
      <c r="B36" s="130"/>
      <c r="C36" s="130"/>
      <c r="D36" s="130"/>
      <c r="E36" s="130"/>
      <c r="F36" s="17">
        <f>F33+F35</f>
        <v>1457169.18</v>
      </c>
      <c r="G36" s="14"/>
    </row>
    <row r="37" spans="1:7" ht="10.5" customHeight="1" x14ac:dyDescent="0.25">
      <c r="A37" s="4" t="s">
        <v>18</v>
      </c>
      <c r="B37" s="3"/>
      <c r="C37" s="3"/>
      <c r="G37" s="14"/>
    </row>
    <row r="38" spans="1:7" ht="12" customHeight="1" x14ac:dyDescent="0.25">
      <c r="A38" s="4" t="s">
        <v>19</v>
      </c>
      <c r="B38" s="3"/>
      <c r="C38" s="3"/>
    </row>
    <row r="39" spans="1:7" ht="10.5" customHeight="1" x14ac:dyDescent="0.25">
      <c r="A39" s="4" t="s">
        <v>95</v>
      </c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22" t="s">
        <v>92</v>
      </c>
      <c r="B55" s="122"/>
      <c r="C55" s="122"/>
      <c r="D55" s="122"/>
      <c r="E55" s="122"/>
      <c r="F55" s="122"/>
    </row>
    <row r="56" spans="1:6" ht="8.25" customHeight="1" x14ac:dyDescent="0.25">
      <c r="A56" s="46"/>
      <c r="B56" s="46"/>
      <c r="C56" s="46"/>
      <c r="D56" s="46"/>
      <c r="E56" s="46"/>
      <c r="F56" s="46"/>
    </row>
    <row r="57" spans="1:6" x14ac:dyDescent="0.25">
      <c r="A57" s="122" t="s">
        <v>93</v>
      </c>
      <c r="B57" s="122"/>
      <c r="C57" s="122"/>
      <c r="D57" s="122"/>
      <c r="E57" s="122"/>
      <c r="F57" s="122"/>
    </row>
    <row r="58" spans="1:6" x14ac:dyDescent="0.25">
      <c r="A58" s="122" t="s">
        <v>0</v>
      </c>
      <c r="B58" s="122"/>
      <c r="C58" s="122"/>
      <c r="D58" s="122"/>
      <c r="E58" s="122"/>
      <c r="F58" s="122"/>
    </row>
    <row r="59" spans="1:6" ht="9" customHeight="1" x14ac:dyDescent="0.25">
      <c r="A59" s="46"/>
      <c r="B59" s="46"/>
      <c r="C59" s="46"/>
      <c r="D59" s="46"/>
      <c r="E59" s="46"/>
      <c r="F59" s="46"/>
    </row>
    <row r="60" spans="1:6" x14ac:dyDescent="0.25">
      <c r="A60" s="122" t="s">
        <v>54</v>
      </c>
      <c r="B60" s="122"/>
      <c r="C60" s="122"/>
      <c r="D60" s="122"/>
      <c r="E60" s="122"/>
      <c r="F60" s="122"/>
    </row>
    <row r="61" spans="1:6" ht="8.25" customHeight="1" x14ac:dyDescent="0.25">
      <c r="A61" s="46"/>
      <c r="B61" s="46"/>
      <c r="C61" s="46"/>
      <c r="D61" s="46"/>
      <c r="E61" s="46"/>
      <c r="F61" s="46"/>
    </row>
    <row r="62" spans="1:6" ht="38.25" customHeight="1" x14ac:dyDescent="0.25">
      <c r="A62" s="123" t="s">
        <v>227</v>
      </c>
      <c r="B62" s="123"/>
      <c r="C62" s="123"/>
      <c r="D62" s="123"/>
      <c r="E62" s="123"/>
      <c r="F62" s="123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4" t="s">
        <v>89</v>
      </c>
      <c r="B64" s="124"/>
      <c r="C64" s="124"/>
      <c r="D64" s="124"/>
      <c r="E64" s="124"/>
      <c r="F64" s="124"/>
    </row>
    <row r="65" spans="1:6" x14ac:dyDescent="0.25">
      <c r="A65" s="125" t="s">
        <v>20</v>
      </c>
      <c r="B65" s="125"/>
      <c r="C65" s="125"/>
      <c r="D65" s="125"/>
      <c r="E65" s="125"/>
      <c r="F65" s="125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100</v>
      </c>
      <c r="F66" s="6" t="s">
        <v>25</v>
      </c>
    </row>
    <row r="67" spans="1:6" ht="18.75" customHeight="1" x14ac:dyDescent="0.25">
      <c r="A67" s="12" t="s">
        <v>26</v>
      </c>
      <c r="B67" s="32">
        <v>64758.2</v>
      </c>
      <c r="C67" s="32">
        <v>0</v>
      </c>
      <c r="D67" s="32">
        <v>64758.2</v>
      </c>
      <c r="E67" s="32">
        <v>0</v>
      </c>
      <c r="F67" s="32">
        <v>0</v>
      </c>
    </row>
    <row r="68" spans="1:6" ht="18.75" customHeight="1" x14ac:dyDescent="0.25">
      <c r="A68" s="12" t="s">
        <v>27</v>
      </c>
      <c r="B68" s="32">
        <v>0</v>
      </c>
      <c r="C68" s="32">
        <v>0</v>
      </c>
      <c r="D68" s="32">
        <v>0</v>
      </c>
      <c r="E68" s="32">
        <v>0</v>
      </c>
      <c r="F68" s="32">
        <v>0</v>
      </c>
    </row>
    <row r="69" spans="1:6" ht="18.75" customHeight="1" x14ac:dyDescent="0.25">
      <c r="A69" s="12" t="s">
        <v>28</v>
      </c>
      <c r="B69" s="32">
        <v>1230</v>
      </c>
      <c r="C69" s="32">
        <v>0</v>
      </c>
      <c r="D69" s="32">
        <v>1230</v>
      </c>
      <c r="E69" s="32">
        <v>0</v>
      </c>
      <c r="F69" s="32">
        <v>0</v>
      </c>
    </row>
    <row r="70" spans="1:6" ht="18.75" customHeight="1" x14ac:dyDescent="0.25">
      <c r="A70" s="12" t="s">
        <v>91</v>
      </c>
      <c r="B70" s="32">
        <v>39711.660000000003</v>
      </c>
      <c r="C70" s="32">
        <v>0</v>
      </c>
      <c r="D70" s="32">
        <v>39711.660000000003</v>
      </c>
      <c r="E70" s="32">
        <v>0</v>
      </c>
      <c r="F70" s="32">
        <v>0</v>
      </c>
    </row>
    <row r="71" spans="1:6" ht="18.75" customHeight="1" x14ac:dyDescent="0.25">
      <c r="A71" s="12" t="s">
        <v>29</v>
      </c>
      <c r="B71" s="32">
        <v>3134</v>
      </c>
      <c r="C71" s="32">
        <v>0</v>
      </c>
      <c r="D71" s="32">
        <v>3134</v>
      </c>
      <c r="E71" s="32">
        <v>0</v>
      </c>
      <c r="F71" s="32">
        <v>0</v>
      </c>
    </row>
    <row r="72" spans="1:6" ht="18.75" customHeight="1" x14ac:dyDescent="0.25">
      <c r="A72" s="19" t="s">
        <v>30</v>
      </c>
      <c r="B72" s="32">
        <v>5835.62</v>
      </c>
      <c r="C72" s="32">
        <v>0</v>
      </c>
      <c r="D72" s="32">
        <v>5835.62</v>
      </c>
      <c r="E72" s="32">
        <v>0</v>
      </c>
      <c r="F72" s="32">
        <v>0</v>
      </c>
    </row>
    <row r="73" spans="1:6" ht="18.75" customHeight="1" x14ac:dyDescent="0.25">
      <c r="A73" s="12" t="s">
        <v>47</v>
      </c>
      <c r="B73" s="32">
        <v>220851</v>
      </c>
      <c r="C73" s="32">
        <v>0</v>
      </c>
      <c r="D73" s="32">
        <v>220851</v>
      </c>
      <c r="E73" s="32">
        <v>0</v>
      </c>
      <c r="F73" s="32">
        <v>0</v>
      </c>
    </row>
    <row r="74" spans="1:6" ht="18.75" customHeight="1" x14ac:dyDescent="0.25">
      <c r="A74" s="19" t="s">
        <v>31</v>
      </c>
      <c r="B74" s="32">
        <v>107854.89</v>
      </c>
      <c r="C74" s="32">
        <v>0</v>
      </c>
      <c r="D74" s="32">
        <v>107854.89</v>
      </c>
      <c r="E74" s="32">
        <v>0</v>
      </c>
      <c r="F74" s="32">
        <v>0</v>
      </c>
    </row>
    <row r="75" spans="1:6" ht="18.75" customHeight="1" x14ac:dyDescent="0.25">
      <c r="A75" s="12" t="s">
        <v>32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</row>
    <row r="76" spans="1:6" ht="18.75" customHeight="1" x14ac:dyDescent="0.25">
      <c r="A76" s="12" t="s">
        <v>40</v>
      </c>
      <c r="B76" s="32">
        <v>31424.62</v>
      </c>
      <c r="C76" s="32">
        <v>0</v>
      </c>
      <c r="D76" s="32">
        <v>31424.62</v>
      </c>
      <c r="E76" s="32">
        <v>0</v>
      </c>
      <c r="F76" s="32">
        <v>0</v>
      </c>
    </row>
    <row r="77" spans="1:6" ht="18.75" customHeight="1" x14ac:dyDescent="0.25">
      <c r="A77" s="12" t="s">
        <v>39</v>
      </c>
      <c r="B77" s="32">
        <v>299.94</v>
      </c>
      <c r="C77" s="32">
        <v>0</v>
      </c>
      <c r="D77" s="32">
        <v>299.94</v>
      </c>
      <c r="E77" s="32">
        <v>0</v>
      </c>
      <c r="F77" s="32">
        <v>0</v>
      </c>
    </row>
    <row r="78" spans="1:6" ht="18.75" customHeight="1" x14ac:dyDescent="0.25">
      <c r="A78" s="12" t="s">
        <v>38</v>
      </c>
      <c r="B78" s="32">
        <v>0</v>
      </c>
      <c r="C78" s="32">
        <v>0</v>
      </c>
      <c r="D78" s="32">
        <v>0</v>
      </c>
      <c r="E78" s="32">
        <v>0</v>
      </c>
      <c r="F78" s="32">
        <v>0</v>
      </c>
    </row>
    <row r="79" spans="1:6" ht="18.75" customHeight="1" x14ac:dyDescent="0.25">
      <c r="A79" s="19" t="s">
        <v>33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</row>
    <row r="80" spans="1:6" ht="18.75" customHeight="1" x14ac:dyDescent="0.25">
      <c r="A80" s="12" t="s">
        <v>34</v>
      </c>
      <c r="B80" s="32">
        <v>0</v>
      </c>
      <c r="C80" s="32">
        <v>0</v>
      </c>
      <c r="D80" s="32">
        <v>0</v>
      </c>
      <c r="E80" s="32">
        <v>0</v>
      </c>
      <c r="F80" s="32">
        <v>0</v>
      </c>
    </row>
    <row r="81" spans="1:9" ht="26.25" customHeight="1" x14ac:dyDescent="0.25">
      <c r="A81" s="19" t="s">
        <v>35</v>
      </c>
      <c r="B81" s="32">
        <f>84.2+460.6</f>
        <v>544.80000000000007</v>
      </c>
      <c r="C81" s="32">
        <v>0</v>
      </c>
      <c r="D81" s="32">
        <f>84.2+460.6</f>
        <v>544.80000000000007</v>
      </c>
      <c r="E81" s="32">
        <v>0</v>
      </c>
      <c r="F81" s="32">
        <v>0</v>
      </c>
    </row>
    <row r="82" spans="1:9" ht="18.75" customHeight="1" x14ac:dyDescent="0.25">
      <c r="A82" s="12" t="s">
        <v>36</v>
      </c>
      <c r="B82" s="32">
        <v>0</v>
      </c>
      <c r="C82" s="32">
        <v>0</v>
      </c>
      <c r="D82" s="32">
        <v>0</v>
      </c>
      <c r="E82" s="32">
        <v>0</v>
      </c>
      <c r="F82" s="32">
        <v>0</v>
      </c>
    </row>
    <row r="83" spans="1:9" ht="24.75" customHeight="1" x14ac:dyDescent="0.25">
      <c r="A83" s="20" t="s">
        <v>37</v>
      </c>
      <c r="B83" s="21">
        <f>SUM(B67:B82)</f>
        <v>475644.73</v>
      </c>
      <c r="C83" s="21">
        <f>SUM(C67:C82)</f>
        <v>0</v>
      </c>
      <c r="D83" s="21">
        <f>SUM(D67:D82)</f>
        <v>475644.73</v>
      </c>
      <c r="E83" s="36">
        <f>C83+D83</f>
        <v>475644.73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126" t="s">
        <v>45</v>
      </c>
      <c r="B88" s="126"/>
      <c r="C88" s="126"/>
      <c r="D88" s="126"/>
      <c r="E88" s="126"/>
      <c r="F88" s="126"/>
    </row>
    <row r="89" spans="1:9" ht="61.5" customHeight="1" x14ac:dyDescent="0.25">
      <c r="A89" s="127" t="s">
        <v>96</v>
      </c>
      <c r="B89" s="127"/>
      <c r="C89" s="127"/>
      <c r="D89" s="127"/>
      <c r="E89" s="127"/>
      <c r="F89" s="127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122" t="s">
        <v>92</v>
      </c>
      <c r="B93" s="122"/>
      <c r="C93" s="122"/>
      <c r="D93" s="122"/>
      <c r="E93" s="122"/>
      <c r="F93" s="122"/>
      <c r="G93" s="10"/>
    </row>
    <row r="94" spans="1:9" ht="10.5" customHeight="1" x14ac:dyDescent="0.25">
      <c r="A94" s="46"/>
      <c r="B94" s="46"/>
      <c r="C94" s="46"/>
      <c r="D94" s="46"/>
      <c r="E94" s="46"/>
      <c r="F94" s="46"/>
      <c r="G94" s="10"/>
    </row>
    <row r="95" spans="1:9" x14ac:dyDescent="0.25">
      <c r="A95" s="122" t="s">
        <v>93</v>
      </c>
      <c r="B95" s="122"/>
      <c r="C95" s="122"/>
      <c r="D95" s="122"/>
      <c r="E95" s="122"/>
      <c r="F95" s="122"/>
      <c r="G95" s="10"/>
    </row>
    <row r="96" spans="1:9" x14ac:dyDescent="0.25">
      <c r="A96" s="122" t="s">
        <v>0</v>
      </c>
      <c r="B96" s="122"/>
      <c r="C96" s="122"/>
      <c r="D96" s="122"/>
      <c r="E96" s="122"/>
      <c r="F96" s="122"/>
      <c r="G96" s="10"/>
    </row>
    <row r="97" spans="1:12" ht="10.5" customHeight="1" x14ac:dyDescent="0.25">
      <c r="A97" s="46"/>
      <c r="B97" s="46"/>
      <c r="C97" s="46"/>
      <c r="D97" s="46"/>
      <c r="E97" s="46"/>
      <c r="F97" s="46"/>
      <c r="G97" s="10"/>
    </row>
    <row r="98" spans="1:12" x14ac:dyDescent="0.25">
      <c r="A98" s="122" t="s">
        <v>54</v>
      </c>
      <c r="B98" s="122"/>
      <c r="C98" s="122"/>
      <c r="D98" s="122"/>
      <c r="E98" s="122"/>
      <c r="F98" s="122"/>
      <c r="G98" s="10"/>
    </row>
    <row r="101" spans="1:12" ht="24.75" customHeight="1" x14ac:dyDescent="0.25">
      <c r="A101" s="116" t="s">
        <v>48</v>
      </c>
      <c r="B101" s="117"/>
      <c r="C101" s="117"/>
      <c r="D101" s="117"/>
      <c r="E101" s="117"/>
      <c r="F101" s="118"/>
      <c r="H101" s="38"/>
    </row>
    <row r="102" spans="1:12" ht="24.75" customHeight="1" x14ac:dyDescent="0.25">
      <c r="A102" s="119" t="s">
        <v>49</v>
      </c>
      <c r="B102" s="120"/>
      <c r="C102" s="120"/>
      <c r="D102" s="120"/>
      <c r="E102" s="121"/>
      <c r="F102" s="17">
        <f>'anexo  '!F36</f>
        <v>1457169.18</v>
      </c>
      <c r="H102" s="14"/>
      <c r="I102" s="43"/>
    </row>
    <row r="103" spans="1:12" ht="24.75" customHeight="1" x14ac:dyDescent="0.25">
      <c r="A103" s="119" t="s">
        <v>50</v>
      </c>
      <c r="B103" s="120"/>
      <c r="C103" s="120"/>
      <c r="D103" s="120"/>
      <c r="E103" s="121"/>
      <c r="F103" s="16">
        <f>'anexo  '!C83+'anexo  '!D83</f>
        <v>475644.73</v>
      </c>
      <c r="H103" s="14"/>
      <c r="I103" s="43"/>
    </row>
    <row r="104" spans="1:12" ht="24.75" customHeight="1" x14ac:dyDescent="0.25">
      <c r="A104" s="119" t="s">
        <v>51</v>
      </c>
      <c r="B104" s="120"/>
      <c r="C104" s="120"/>
      <c r="D104" s="120"/>
      <c r="E104" s="121"/>
      <c r="F104" s="16">
        <f>'anexo  '!F33-(F103-'anexo  '!F35)</f>
        <v>981524.45</v>
      </c>
      <c r="H104" s="39"/>
      <c r="I104" s="43"/>
    </row>
    <row r="105" spans="1:12" ht="24.75" customHeight="1" x14ac:dyDescent="0.25">
      <c r="A105" s="119" t="s">
        <v>52</v>
      </c>
      <c r="B105" s="120"/>
      <c r="C105" s="120"/>
      <c r="D105" s="120"/>
      <c r="E105" s="121"/>
      <c r="F105" s="50">
        <v>0</v>
      </c>
      <c r="H105" s="14"/>
    </row>
    <row r="106" spans="1:12" ht="24.75" customHeight="1" x14ac:dyDescent="0.25">
      <c r="A106" s="119" t="s">
        <v>88</v>
      </c>
      <c r="B106" s="120"/>
      <c r="C106" s="120"/>
      <c r="D106" s="120"/>
      <c r="E106" s="121"/>
      <c r="F106" s="16">
        <f>F104-F105</f>
        <v>981524.45</v>
      </c>
      <c r="H106" s="38"/>
      <c r="I106" s="41"/>
      <c r="L106" s="14"/>
    </row>
    <row r="107" spans="1:12" ht="20.25" customHeight="1" x14ac:dyDescent="0.25">
      <c r="H107" s="38"/>
      <c r="I107" s="41"/>
    </row>
    <row r="108" spans="1:12" x14ac:dyDescent="0.25">
      <c r="A108" s="115" t="s">
        <v>97</v>
      </c>
      <c r="B108" s="115"/>
      <c r="C108" s="115"/>
      <c r="D108" s="115"/>
      <c r="E108" s="115"/>
      <c r="F108" s="115"/>
      <c r="H108" s="14"/>
      <c r="I108" s="41"/>
    </row>
    <row r="109" spans="1:12" ht="15" customHeight="1" x14ac:dyDescent="0.25">
      <c r="A109" s="115"/>
      <c r="B109" s="115"/>
      <c r="C109" s="115"/>
      <c r="D109" s="115"/>
      <c r="E109" s="115"/>
      <c r="F109" s="115"/>
      <c r="G109" s="33"/>
    </row>
    <row r="110" spans="1:12" x14ac:dyDescent="0.25">
      <c r="A110" s="115"/>
      <c r="B110" s="115"/>
      <c r="C110" s="115"/>
      <c r="D110" s="115"/>
      <c r="E110" s="115"/>
      <c r="F110" s="115"/>
      <c r="G110" s="33"/>
      <c r="H110" s="14"/>
      <c r="I110" s="41"/>
    </row>
    <row r="111" spans="1:12" x14ac:dyDescent="0.25">
      <c r="G111" s="14"/>
      <c r="H111" s="14"/>
      <c r="I111" s="41"/>
    </row>
    <row r="112" spans="1:12" x14ac:dyDescent="0.25">
      <c r="A112" t="s">
        <v>230</v>
      </c>
      <c r="G112" s="14"/>
      <c r="H112" s="14"/>
    </row>
    <row r="113" spans="1:10" x14ac:dyDescent="0.25">
      <c r="F113" s="27"/>
      <c r="G113" s="14"/>
    </row>
    <row r="114" spans="1:10" x14ac:dyDescent="0.25">
      <c r="F114" s="27"/>
      <c r="G114" s="14"/>
      <c r="H114" s="14"/>
    </row>
    <row r="115" spans="1:10" x14ac:dyDescent="0.25">
      <c r="A115" s="49"/>
      <c r="F115" s="14"/>
      <c r="G115" s="14"/>
      <c r="H115" s="51"/>
    </row>
    <row r="116" spans="1:10" x14ac:dyDescent="0.25">
      <c r="A116" s="10" t="s">
        <v>131</v>
      </c>
      <c r="F116" s="51"/>
      <c r="G116" s="14"/>
      <c r="H116" s="51"/>
    </row>
    <row r="117" spans="1:10" x14ac:dyDescent="0.25">
      <c r="A117" s="10" t="s">
        <v>53</v>
      </c>
      <c r="F117" s="51"/>
      <c r="H117" s="38"/>
      <c r="I117" s="38"/>
    </row>
    <row r="118" spans="1:10" x14ac:dyDescent="0.25">
      <c r="F118" s="27"/>
      <c r="H118" s="14"/>
      <c r="I118" s="38"/>
    </row>
    <row r="119" spans="1:10" x14ac:dyDescent="0.25">
      <c r="F119" s="51"/>
      <c r="H119" s="14"/>
      <c r="I119" s="14"/>
    </row>
    <row r="120" spans="1:10" x14ac:dyDescent="0.25">
      <c r="F120" s="27"/>
      <c r="H120" s="38"/>
    </row>
    <row r="121" spans="1:10" x14ac:dyDescent="0.25">
      <c r="F121" s="51"/>
      <c r="H121" s="38"/>
    </row>
    <row r="122" spans="1:10" x14ac:dyDescent="0.25">
      <c r="H122" s="38"/>
    </row>
    <row r="123" spans="1:10" x14ac:dyDescent="0.25">
      <c r="F123" s="27"/>
      <c r="H123" s="14"/>
      <c r="I123" s="14"/>
    </row>
    <row r="124" spans="1:10" x14ac:dyDescent="0.25">
      <c r="F124" s="55"/>
    </row>
    <row r="125" spans="1:10" x14ac:dyDescent="0.25">
      <c r="F125" s="14"/>
      <c r="I125" s="39"/>
      <c r="J125" s="42"/>
    </row>
    <row r="126" spans="1:10" x14ac:dyDescent="0.25">
      <c r="I126" s="39"/>
    </row>
    <row r="127" spans="1:10" x14ac:dyDescent="0.25">
      <c r="F127" s="14"/>
      <c r="I127" s="39"/>
    </row>
    <row r="128" spans="1:10" x14ac:dyDescent="0.25">
      <c r="F128" s="51"/>
      <c r="I128" s="39"/>
    </row>
    <row r="129" spans="6:9" x14ac:dyDescent="0.25">
      <c r="F129" s="51"/>
      <c r="I129" s="14"/>
    </row>
    <row r="130" spans="6:9" x14ac:dyDescent="0.25">
      <c r="F130" s="51"/>
      <c r="H130" s="38"/>
    </row>
    <row r="131" spans="6:9" x14ac:dyDescent="0.25">
      <c r="F131" s="51"/>
      <c r="H131" s="38"/>
    </row>
    <row r="132" spans="6:9" x14ac:dyDescent="0.25">
      <c r="H132" s="38"/>
    </row>
    <row r="133" spans="6:9" x14ac:dyDescent="0.25">
      <c r="H133" s="38"/>
    </row>
    <row r="134" spans="6:9" x14ac:dyDescent="0.25">
      <c r="H134" s="38"/>
    </row>
    <row r="135" spans="6:9" x14ac:dyDescent="0.25">
      <c r="H135" s="38"/>
    </row>
    <row r="136" spans="6:9" x14ac:dyDescent="0.25">
      <c r="H136" s="38"/>
    </row>
    <row r="137" spans="6:9" x14ac:dyDescent="0.25">
      <c r="H137" s="38"/>
    </row>
    <row r="138" spans="6:9" x14ac:dyDescent="0.25">
      <c r="H138" s="38"/>
    </row>
    <row r="139" spans="6:9" x14ac:dyDescent="0.25">
      <c r="H139" s="14"/>
    </row>
    <row r="140" spans="6:9" x14ac:dyDescent="0.25">
      <c r="H140" s="61"/>
    </row>
    <row r="141" spans="6:9" x14ac:dyDescent="0.25">
      <c r="H141" s="14"/>
      <c r="I141" s="14"/>
    </row>
    <row r="142" spans="6:9" x14ac:dyDescent="0.25">
      <c r="I142" s="14"/>
    </row>
    <row r="143" spans="6:9" x14ac:dyDescent="0.25">
      <c r="H143" s="14"/>
    </row>
    <row r="144" spans="6:9" x14ac:dyDescent="0.25">
      <c r="H144" s="38"/>
    </row>
    <row r="145" spans="8:8" x14ac:dyDescent="0.25">
      <c r="H145" s="38"/>
    </row>
    <row r="146" spans="8:8" x14ac:dyDescent="0.25">
      <c r="H146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90" spans="7:7" x14ac:dyDescent="0.25">
      <c r="G190" s="27"/>
    </row>
    <row r="191" spans="7:7" x14ac:dyDescent="0.25">
      <c r="G191" s="27"/>
    </row>
    <row r="194" spans="7:8" x14ac:dyDescent="0.25">
      <c r="G194" s="51"/>
    </row>
    <row r="205" spans="7:8" x14ac:dyDescent="0.25">
      <c r="H205" s="51"/>
    </row>
    <row r="206" spans="7:8" x14ac:dyDescent="0.25">
      <c r="H206" s="51"/>
    </row>
    <row r="207" spans="7:8" x14ac:dyDescent="0.25">
      <c r="H207" s="14"/>
    </row>
    <row r="209" spans="8:10" x14ac:dyDescent="0.25">
      <c r="H209" s="51"/>
    </row>
    <row r="214" spans="8:10" x14ac:dyDescent="0.25">
      <c r="I214" s="27"/>
      <c r="J214" s="27"/>
    </row>
    <row r="215" spans="8:10" x14ac:dyDescent="0.25">
      <c r="I215" s="27"/>
      <c r="J215" s="27"/>
    </row>
    <row r="216" spans="8:10" x14ac:dyDescent="0.25">
      <c r="I216" s="27"/>
      <c r="J216" s="27"/>
    </row>
    <row r="217" spans="8:10" x14ac:dyDescent="0.25">
      <c r="I217" s="27"/>
      <c r="J217" s="27"/>
    </row>
    <row r="218" spans="8:10" x14ac:dyDescent="0.25">
      <c r="I218" s="27"/>
      <c r="J218" s="27"/>
    </row>
    <row r="219" spans="8:10" x14ac:dyDescent="0.25">
      <c r="I219" s="51"/>
    </row>
    <row r="233" spans="8:9" x14ac:dyDescent="0.25">
      <c r="H233" s="38"/>
      <c r="I233" s="51"/>
    </row>
    <row r="239" spans="8:9" x14ac:dyDescent="0.25">
      <c r="H239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9" x14ac:dyDescent="0.25">
      <c r="H257" s="38"/>
    </row>
    <row r="258" spans="8:9" x14ac:dyDescent="0.25">
      <c r="H258" s="38"/>
    </row>
    <row r="259" spans="8:9" x14ac:dyDescent="0.25">
      <c r="H259" s="38"/>
    </row>
    <row r="260" spans="8:9" x14ac:dyDescent="0.25">
      <c r="H260" s="38"/>
    </row>
    <row r="261" spans="8:9" x14ac:dyDescent="0.25">
      <c r="H261" s="38"/>
    </row>
    <row r="262" spans="8:9" x14ac:dyDescent="0.25">
      <c r="H262" s="38"/>
    </row>
    <row r="263" spans="8:9" x14ac:dyDescent="0.25">
      <c r="H263" s="38"/>
    </row>
    <row r="264" spans="8:9" x14ac:dyDescent="0.25">
      <c r="H264" s="38"/>
    </row>
    <row r="265" spans="8:9" x14ac:dyDescent="0.25">
      <c r="H265" s="38"/>
    </row>
    <row r="266" spans="8:9" x14ac:dyDescent="0.25">
      <c r="H266" s="14"/>
    </row>
    <row r="268" spans="8:9" x14ac:dyDescent="0.25">
      <c r="H268" s="51"/>
    </row>
    <row r="270" spans="8:9" x14ac:dyDescent="0.25">
      <c r="H270" s="51"/>
    </row>
    <row r="271" spans="8:9" x14ac:dyDescent="0.25">
      <c r="H271" s="40"/>
      <c r="I271" s="40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189"/>
  <sheetViews>
    <sheetView topLeftCell="A59" zoomScale="85" zoomScaleNormal="85" zoomScaleSheetLayoutView="80" workbookViewId="0">
      <selection activeCell="I81" sqref="I81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9" customWidth="1"/>
    <col min="6" max="6" width="13.85546875" style="34" customWidth="1"/>
    <col min="7" max="7" width="20.85546875" customWidth="1"/>
    <col min="224" max="224" width="25.85546875" customWidth="1"/>
    <col min="225" max="225" width="11.85546875" customWidth="1"/>
    <col min="226" max="226" width="32.42578125" customWidth="1"/>
    <col min="227" max="227" width="13.5703125" customWidth="1"/>
    <col min="228" max="228" width="12.7109375" customWidth="1"/>
    <col min="229" max="229" width="7.28515625" customWidth="1"/>
    <col min="230" max="230" width="23.5703125" customWidth="1"/>
    <col min="231" max="231" width="26" customWidth="1"/>
    <col min="480" max="480" width="25.85546875" customWidth="1"/>
    <col min="481" max="481" width="11.85546875" customWidth="1"/>
    <col min="482" max="482" width="32.42578125" customWidth="1"/>
    <col min="483" max="483" width="13.5703125" customWidth="1"/>
    <col min="484" max="484" width="12.7109375" customWidth="1"/>
    <col min="485" max="485" width="7.28515625" customWidth="1"/>
    <col min="486" max="486" width="23.5703125" customWidth="1"/>
    <col min="487" max="487" width="26" customWidth="1"/>
    <col min="736" max="736" width="25.85546875" customWidth="1"/>
    <col min="737" max="737" width="11.85546875" customWidth="1"/>
    <col min="738" max="738" width="32.42578125" customWidth="1"/>
    <col min="739" max="739" width="13.5703125" customWidth="1"/>
    <col min="740" max="740" width="12.7109375" customWidth="1"/>
    <col min="741" max="741" width="7.28515625" customWidth="1"/>
    <col min="742" max="742" width="23.5703125" customWidth="1"/>
    <col min="743" max="743" width="26" customWidth="1"/>
    <col min="992" max="992" width="25.85546875" customWidth="1"/>
    <col min="993" max="993" width="11.85546875" customWidth="1"/>
    <col min="994" max="994" width="32.42578125" customWidth="1"/>
    <col min="995" max="995" width="13.5703125" customWidth="1"/>
    <col min="996" max="996" width="12.7109375" customWidth="1"/>
    <col min="997" max="997" width="7.28515625" customWidth="1"/>
    <col min="998" max="998" width="23.5703125" customWidth="1"/>
    <col min="999" max="999" width="26" customWidth="1"/>
    <col min="1248" max="1248" width="25.85546875" customWidth="1"/>
    <col min="1249" max="1249" width="11.85546875" customWidth="1"/>
    <col min="1250" max="1250" width="32.42578125" customWidth="1"/>
    <col min="1251" max="1251" width="13.5703125" customWidth="1"/>
    <col min="1252" max="1252" width="12.7109375" customWidth="1"/>
    <col min="1253" max="1253" width="7.28515625" customWidth="1"/>
    <col min="1254" max="1254" width="23.5703125" customWidth="1"/>
    <col min="1255" max="1255" width="26" customWidth="1"/>
    <col min="1504" max="1504" width="25.85546875" customWidth="1"/>
    <col min="1505" max="1505" width="11.85546875" customWidth="1"/>
    <col min="1506" max="1506" width="32.42578125" customWidth="1"/>
    <col min="1507" max="1507" width="13.5703125" customWidth="1"/>
    <col min="1508" max="1508" width="12.7109375" customWidth="1"/>
    <col min="1509" max="1509" width="7.28515625" customWidth="1"/>
    <col min="1510" max="1510" width="23.5703125" customWidth="1"/>
    <col min="1511" max="1511" width="26" customWidth="1"/>
    <col min="1760" max="1760" width="25.85546875" customWidth="1"/>
    <col min="1761" max="1761" width="11.85546875" customWidth="1"/>
    <col min="1762" max="1762" width="32.42578125" customWidth="1"/>
    <col min="1763" max="1763" width="13.5703125" customWidth="1"/>
    <col min="1764" max="1764" width="12.7109375" customWidth="1"/>
    <col min="1765" max="1765" width="7.28515625" customWidth="1"/>
    <col min="1766" max="1766" width="23.5703125" customWidth="1"/>
    <col min="1767" max="1767" width="26" customWidth="1"/>
    <col min="2016" max="2016" width="25.85546875" customWidth="1"/>
    <col min="2017" max="2017" width="11.85546875" customWidth="1"/>
    <col min="2018" max="2018" width="32.42578125" customWidth="1"/>
    <col min="2019" max="2019" width="13.5703125" customWidth="1"/>
    <col min="2020" max="2020" width="12.7109375" customWidth="1"/>
    <col min="2021" max="2021" width="7.28515625" customWidth="1"/>
    <col min="2022" max="2022" width="23.5703125" customWidth="1"/>
    <col min="2023" max="2023" width="26" customWidth="1"/>
    <col min="2272" max="2272" width="25.85546875" customWidth="1"/>
    <col min="2273" max="2273" width="11.85546875" customWidth="1"/>
    <col min="2274" max="2274" width="32.42578125" customWidth="1"/>
    <col min="2275" max="2275" width="13.5703125" customWidth="1"/>
    <col min="2276" max="2276" width="12.7109375" customWidth="1"/>
    <col min="2277" max="2277" width="7.28515625" customWidth="1"/>
    <col min="2278" max="2278" width="23.5703125" customWidth="1"/>
    <col min="2279" max="2279" width="26" customWidth="1"/>
    <col min="2528" max="2528" width="25.85546875" customWidth="1"/>
    <col min="2529" max="2529" width="11.85546875" customWidth="1"/>
    <col min="2530" max="2530" width="32.42578125" customWidth="1"/>
    <col min="2531" max="2531" width="13.5703125" customWidth="1"/>
    <col min="2532" max="2532" width="12.7109375" customWidth="1"/>
    <col min="2533" max="2533" width="7.28515625" customWidth="1"/>
    <col min="2534" max="2534" width="23.5703125" customWidth="1"/>
    <col min="2535" max="2535" width="26" customWidth="1"/>
    <col min="2784" max="2784" width="25.85546875" customWidth="1"/>
    <col min="2785" max="2785" width="11.85546875" customWidth="1"/>
    <col min="2786" max="2786" width="32.42578125" customWidth="1"/>
    <col min="2787" max="2787" width="13.5703125" customWidth="1"/>
    <col min="2788" max="2788" width="12.7109375" customWidth="1"/>
    <col min="2789" max="2789" width="7.28515625" customWidth="1"/>
    <col min="2790" max="2790" width="23.5703125" customWidth="1"/>
    <col min="2791" max="2791" width="26" customWidth="1"/>
    <col min="3040" max="3040" width="25.85546875" customWidth="1"/>
    <col min="3041" max="3041" width="11.85546875" customWidth="1"/>
    <col min="3042" max="3042" width="32.42578125" customWidth="1"/>
    <col min="3043" max="3043" width="13.5703125" customWidth="1"/>
    <col min="3044" max="3044" width="12.7109375" customWidth="1"/>
    <col min="3045" max="3045" width="7.28515625" customWidth="1"/>
    <col min="3046" max="3046" width="23.5703125" customWidth="1"/>
    <col min="3047" max="3047" width="26" customWidth="1"/>
    <col min="3296" max="3296" width="25.85546875" customWidth="1"/>
    <col min="3297" max="3297" width="11.85546875" customWidth="1"/>
    <col min="3298" max="3298" width="32.42578125" customWidth="1"/>
    <col min="3299" max="3299" width="13.5703125" customWidth="1"/>
    <col min="3300" max="3300" width="12.7109375" customWidth="1"/>
    <col min="3301" max="3301" width="7.28515625" customWidth="1"/>
    <col min="3302" max="3302" width="23.5703125" customWidth="1"/>
    <col min="3303" max="3303" width="26" customWidth="1"/>
    <col min="3552" max="3552" width="25.85546875" customWidth="1"/>
    <col min="3553" max="3553" width="11.85546875" customWidth="1"/>
    <col min="3554" max="3554" width="32.42578125" customWidth="1"/>
    <col min="3555" max="3555" width="13.5703125" customWidth="1"/>
    <col min="3556" max="3556" width="12.7109375" customWidth="1"/>
    <col min="3557" max="3557" width="7.28515625" customWidth="1"/>
    <col min="3558" max="3558" width="23.5703125" customWidth="1"/>
    <col min="3559" max="3559" width="26" customWidth="1"/>
    <col min="3808" max="3808" width="25.85546875" customWidth="1"/>
    <col min="3809" max="3809" width="11.85546875" customWidth="1"/>
    <col min="3810" max="3810" width="32.42578125" customWidth="1"/>
    <col min="3811" max="3811" width="13.5703125" customWidth="1"/>
    <col min="3812" max="3812" width="12.7109375" customWidth="1"/>
    <col min="3813" max="3813" width="7.28515625" customWidth="1"/>
    <col min="3814" max="3814" width="23.5703125" customWidth="1"/>
    <col min="3815" max="3815" width="26" customWidth="1"/>
    <col min="4064" max="4064" width="25.85546875" customWidth="1"/>
    <col min="4065" max="4065" width="11.85546875" customWidth="1"/>
    <col min="4066" max="4066" width="32.42578125" customWidth="1"/>
    <col min="4067" max="4067" width="13.5703125" customWidth="1"/>
    <col min="4068" max="4068" width="12.7109375" customWidth="1"/>
    <col min="4069" max="4069" width="7.28515625" customWidth="1"/>
    <col min="4070" max="4070" width="23.5703125" customWidth="1"/>
    <col min="4071" max="4071" width="26" customWidth="1"/>
    <col min="4320" max="4320" width="25.85546875" customWidth="1"/>
    <col min="4321" max="4321" width="11.85546875" customWidth="1"/>
    <col min="4322" max="4322" width="32.42578125" customWidth="1"/>
    <col min="4323" max="4323" width="13.5703125" customWidth="1"/>
    <col min="4324" max="4324" width="12.7109375" customWidth="1"/>
    <col min="4325" max="4325" width="7.28515625" customWidth="1"/>
    <col min="4326" max="4326" width="23.5703125" customWidth="1"/>
    <col min="4327" max="4327" width="26" customWidth="1"/>
    <col min="4576" max="4576" width="25.85546875" customWidth="1"/>
    <col min="4577" max="4577" width="11.85546875" customWidth="1"/>
    <col min="4578" max="4578" width="32.42578125" customWidth="1"/>
    <col min="4579" max="4579" width="13.5703125" customWidth="1"/>
    <col min="4580" max="4580" width="12.7109375" customWidth="1"/>
    <col min="4581" max="4581" width="7.28515625" customWidth="1"/>
    <col min="4582" max="4582" width="23.5703125" customWidth="1"/>
    <col min="4583" max="4583" width="26" customWidth="1"/>
    <col min="4832" max="4832" width="25.85546875" customWidth="1"/>
    <col min="4833" max="4833" width="11.85546875" customWidth="1"/>
    <col min="4834" max="4834" width="32.42578125" customWidth="1"/>
    <col min="4835" max="4835" width="13.5703125" customWidth="1"/>
    <col min="4836" max="4836" width="12.7109375" customWidth="1"/>
    <col min="4837" max="4837" width="7.28515625" customWidth="1"/>
    <col min="4838" max="4838" width="23.5703125" customWidth="1"/>
    <col min="4839" max="4839" width="26" customWidth="1"/>
    <col min="5088" max="5088" width="25.85546875" customWidth="1"/>
    <col min="5089" max="5089" width="11.85546875" customWidth="1"/>
    <col min="5090" max="5090" width="32.42578125" customWidth="1"/>
    <col min="5091" max="5091" width="13.5703125" customWidth="1"/>
    <col min="5092" max="5092" width="12.7109375" customWidth="1"/>
    <col min="5093" max="5093" width="7.28515625" customWidth="1"/>
    <col min="5094" max="5094" width="23.5703125" customWidth="1"/>
    <col min="5095" max="5095" width="26" customWidth="1"/>
    <col min="5344" max="5344" width="25.85546875" customWidth="1"/>
    <col min="5345" max="5345" width="11.85546875" customWidth="1"/>
    <col min="5346" max="5346" width="32.42578125" customWidth="1"/>
    <col min="5347" max="5347" width="13.5703125" customWidth="1"/>
    <col min="5348" max="5348" width="12.7109375" customWidth="1"/>
    <col min="5349" max="5349" width="7.28515625" customWidth="1"/>
    <col min="5350" max="5350" width="23.5703125" customWidth="1"/>
    <col min="5351" max="5351" width="26" customWidth="1"/>
    <col min="5600" max="5600" width="25.85546875" customWidth="1"/>
    <col min="5601" max="5601" width="11.85546875" customWidth="1"/>
    <col min="5602" max="5602" width="32.42578125" customWidth="1"/>
    <col min="5603" max="5603" width="13.5703125" customWidth="1"/>
    <col min="5604" max="5604" width="12.7109375" customWidth="1"/>
    <col min="5605" max="5605" width="7.28515625" customWidth="1"/>
    <col min="5606" max="5606" width="23.5703125" customWidth="1"/>
    <col min="5607" max="5607" width="26" customWidth="1"/>
    <col min="5856" max="5856" width="25.85546875" customWidth="1"/>
    <col min="5857" max="5857" width="11.85546875" customWidth="1"/>
    <col min="5858" max="5858" width="32.42578125" customWidth="1"/>
    <col min="5859" max="5859" width="13.5703125" customWidth="1"/>
    <col min="5860" max="5860" width="12.7109375" customWidth="1"/>
    <col min="5861" max="5861" width="7.28515625" customWidth="1"/>
    <col min="5862" max="5862" width="23.5703125" customWidth="1"/>
    <col min="5863" max="5863" width="26" customWidth="1"/>
    <col min="6112" max="6112" width="25.85546875" customWidth="1"/>
    <col min="6113" max="6113" width="11.85546875" customWidth="1"/>
    <col min="6114" max="6114" width="32.42578125" customWidth="1"/>
    <col min="6115" max="6115" width="13.5703125" customWidth="1"/>
    <col min="6116" max="6116" width="12.7109375" customWidth="1"/>
    <col min="6117" max="6117" width="7.28515625" customWidth="1"/>
    <col min="6118" max="6118" width="23.5703125" customWidth="1"/>
    <col min="6119" max="6119" width="26" customWidth="1"/>
    <col min="6368" max="6368" width="25.85546875" customWidth="1"/>
    <col min="6369" max="6369" width="11.85546875" customWidth="1"/>
    <col min="6370" max="6370" width="32.42578125" customWidth="1"/>
    <col min="6371" max="6371" width="13.5703125" customWidth="1"/>
    <col min="6372" max="6372" width="12.7109375" customWidth="1"/>
    <col min="6373" max="6373" width="7.28515625" customWidth="1"/>
    <col min="6374" max="6374" width="23.5703125" customWidth="1"/>
    <col min="6375" max="6375" width="26" customWidth="1"/>
    <col min="6624" max="6624" width="25.85546875" customWidth="1"/>
    <col min="6625" max="6625" width="11.85546875" customWidth="1"/>
    <col min="6626" max="6626" width="32.42578125" customWidth="1"/>
    <col min="6627" max="6627" width="13.5703125" customWidth="1"/>
    <col min="6628" max="6628" width="12.7109375" customWidth="1"/>
    <col min="6629" max="6629" width="7.28515625" customWidth="1"/>
    <col min="6630" max="6630" width="23.5703125" customWidth="1"/>
    <col min="6631" max="6631" width="26" customWidth="1"/>
    <col min="6880" max="6880" width="25.85546875" customWidth="1"/>
    <col min="6881" max="6881" width="11.85546875" customWidth="1"/>
    <col min="6882" max="6882" width="32.42578125" customWidth="1"/>
    <col min="6883" max="6883" width="13.5703125" customWidth="1"/>
    <col min="6884" max="6884" width="12.7109375" customWidth="1"/>
    <col min="6885" max="6885" width="7.28515625" customWidth="1"/>
    <col min="6886" max="6886" width="23.5703125" customWidth="1"/>
    <col min="6887" max="6887" width="26" customWidth="1"/>
    <col min="7136" max="7136" width="25.85546875" customWidth="1"/>
    <col min="7137" max="7137" width="11.85546875" customWidth="1"/>
    <col min="7138" max="7138" width="32.42578125" customWidth="1"/>
    <col min="7139" max="7139" width="13.5703125" customWidth="1"/>
    <col min="7140" max="7140" width="12.7109375" customWidth="1"/>
    <col min="7141" max="7141" width="7.28515625" customWidth="1"/>
    <col min="7142" max="7142" width="23.5703125" customWidth="1"/>
    <col min="7143" max="7143" width="26" customWidth="1"/>
    <col min="7392" max="7392" width="25.85546875" customWidth="1"/>
    <col min="7393" max="7393" width="11.85546875" customWidth="1"/>
    <col min="7394" max="7394" width="32.42578125" customWidth="1"/>
    <col min="7395" max="7395" width="13.5703125" customWidth="1"/>
    <col min="7396" max="7396" width="12.7109375" customWidth="1"/>
    <col min="7397" max="7397" width="7.28515625" customWidth="1"/>
    <col min="7398" max="7398" width="23.5703125" customWidth="1"/>
    <col min="7399" max="7399" width="26" customWidth="1"/>
    <col min="7648" max="7648" width="25.85546875" customWidth="1"/>
    <col min="7649" max="7649" width="11.85546875" customWidth="1"/>
    <col min="7650" max="7650" width="32.42578125" customWidth="1"/>
    <col min="7651" max="7651" width="13.5703125" customWidth="1"/>
    <col min="7652" max="7652" width="12.7109375" customWidth="1"/>
    <col min="7653" max="7653" width="7.28515625" customWidth="1"/>
    <col min="7654" max="7654" width="23.5703125" customWidth="1"/>
    <col min="7655" max="7655" width="26" customWidth="1"/>
    <col min="7904" max="7904" width="25.85546875" customWidth="1"/>
    <col min="7905" max="7905" width="11.85546875" customWidth="1"/>
    <col min="7906" max="7906" width="32.42578125" customWidth="1"/>
    <col min="7907" max="7907" width="13.5703125" customWidth="1"/>
    <col min="7908" max="7908" width="12.7109375" customWidth="1"/>
    <col min="7909" max="7909" width="7.28515625" customWidth="1"/>
    <col min="7910" max="7910" width="23.5703125" customWidth="1"/>
    <col min="7911" max="7911" width="26" customWidth="1"/>
    <col min="8160" max="8160" width="25.85546875" customWidth="1"/>
    <col min="8161" max="8161" width="11.85546875" customWidth="1"/>
    <col min="8162" max="8162" width="32.42578125" customWidth="1"/>
    <col min="8163" max="8163" width="13.5703125" customWidth="1"/>
    <col min="8164" max="8164" width="12.7109375" customWidth="1"/>
    <col min="8165" max="8165" width="7.28515625" customWidth="1"/>
    <col min="8166" max="8166" width="23.5703125" customWidth="1"/>
    <col min="8167" max="8167" width="26" customWidth="1"/>
    <col min="8416" max="8416" width="25.85546875" customWidth="1"/>
    <col min="8417" max="8417" width="11.85546875" customWidth="1"/>
    <col min="8418" max="8418" width="32.42578125" customWidth="1"/>
    <col min="8419" max="8419" width="13.5703125" customWidth="1"/>
    <col min="8420" max="8420" width="12.7109375" customWidth="1"/>
    <col min="8421" max="8421" width="7.28515625" customWidth="1"/>
    <col min="8422" max="8422" width="23.5703125" customWidth="1"/>
    <col min="8423" max="8423" width="26" customWidth="1"/>
    <col min="8672" max="8672" width="25.85546875" customWidth="1"/>
    <col min="8673" max="8673" width="11.85546875" customWidth="1"/>
    <col min="8674" max="8674" width="32.42578125" customWidth="1"/>
    <col min="8675" max="8675" width="13.5703125" customWidth="1"/>
    <col min="8676" max="8676" width="12.7109375" customWidth="1"/>
    <col min="8677" max="8677" width="7.28515625" customWidth="1"/>
    <col min="8678" max="8678" width="23.5703125" customWidth="1"/>
    <col min="8679" max="8679" width="26" customWidth="1"/>
    <col min="8928" max="8928" width="25.85546875" customWidth="1"/>
    <col min="8929" max="8929" width="11.85546875" customWidth="1"/>
    <col min="8930" max="8930" width="32.42578125" customWidth="1"/>
    <col min="8931" max="8931" width="13.5703125" customWidth="1"/>
    <col min="8932" max="8932" width="12.7109375" customWidth="1"/>
    <col min="8933" max="8933" width="7.28515625" customWidth="1"/>
    <col min="8934" max="8934" width="23.5703125" customWidth="1"/>
    <col min="8935" max="8935" width="26" customWidth="1"/>
    <col min="9184" max="9184" width="25.85546875" customWidth="1"/>
    <col min="9185" max="9185" width="11.85546875" customWidth="1"/>
    <col min="9186" max="9186" width="32.42578125" customWidth="1"/>
    <col min="9187" max="9187" width="13.5703125" customWidth="1"/>
    <col min="9188" max="9188" width="12.7109375" customWidth="1"/>
    <col min="9189" max="9189" width="7.28515625" customWidth="1"/>
    <col min="9190" max="9190" width="23.5703125" customWidth="1"/>
    <col min="9191" max="9191" width="26" customWidth="1"/>
    <col min="9440" max="9440" width="25.85546875" customWidth="1"/>
    <col min="9441" max="9441" width="11.85546875" customWidth="1"/>
    <col min="9442" max="9442" width="32.42578125" customWidth="1"/>
    <col min="9443" max="9443" width="13.5703125" customWidth="1"/>
    <col min="9444" max="9444" width="12.7109375" customWidth="1"/>
    <col min="9445" max="9445" width="7.28515625" customWidth="1"/>
    <col min="9446" max="9446" width="23.5703125" customWidth="1"/>
    <col min="9447" max="9447" width="26" customWidth="1"/>
    <col min="9696" max="9696" width="25.85546875" customWidth="1"/>
    <col min="9697" max="9697" width="11.85546875" customWidth="1"/>
    <col min="9698" max="9698" width="32.42578125" customWidth="1"/>
    <col min="9699" max="9699" width="13.5703125" customWidth="1"/>
    <col min="9700" max="9700" width="12.7109375" customWidth="1"/>
    <col min="9701" max="9701" width="7.28515625" customWidth="1"/>
    <col min="9702" max="9702" width="23.5703125" customWidth="1"/>
    <col min="9703" max="9703" width="26" customWidth="1"/>
    <col min="9952" max="9952" width="25.85546875" customWidth="1"/>
    <col min="9953" max="9953" width="11.85546875" customWidth="1"/>
    <col min="9954" max="9954" width="32.42578125" customWidth="1"/>
    <col min="9955" max="9955" width="13.5703125" customWidth="1"/>
    <col min="9956" max="9956" width="12.7109375" customWidth="1"/>
    <col min="9957" max="9957" width="7.28515625" customWidth="1"/>
    <col min="9958" max="9958" width="23.5703125" customWidth="1"/>
    <col min="9959" max="9959" width="26" customWidth="1"/>
    <col min="10208" max="10208" width="25.85546875" customWidth="1"/>
    <col min="10209" max="10209" width="11.85546875" customWidth="1"/>
    <col min="10210" max="10210" width="32.42578125" customWidth="1"/>
    <col min="10211" max="10211" width="13.5703125" customWidth="1"/>
    <col min="10212" max="10212" width="12.7109375" customWidth="1"/>
    <col min="10213" max="10213" width="7.28515625" customWidth="1"/>
    <col min="10214" max="10214" width="23.5703125" customWidth="1"/>
    <col min="10215" max="10215" width="26" customWidth="1"/>
    <col min="10464" max="10464" width="25.85546875" customWidth="1"/>
    <col min="10465" max="10465" width="11.85546875" customWidth="1"/>
    <col min="10466" max="10466" width="32.42578125" customWidth="1"/>
    <col min="10467" max="10467" width="13.5703125" customWidth="1"/>
    <col min="10468" max="10468" width="12.7109375" customWidth="1"/>
    <col min="10469" max="10469" width="7.28515625" customWidth="1"/>
    <col min="10470" max="10470" width="23.5703125" customWidth="1"/>
    <col min="10471" max="10471" width="26" customWidth="1"/>
    <col min="10720" max="10720" width="25.85546875" customWidth="1"/>
    <col min="10721" max="10721" width="11.85546875" customWidth="1"/>
    <col min="10722" max="10722" width="32.42578125" customWidth="1"/>
    <col min="10723" max="10723" width="13.5703125" customWidth="1"/>
    <col min="10724" max="10724" width="12.7109375" customWidth="1"/>
    <col min="10725" max="10725" width="7.28515625" customWidth="1"/>
    <col min="10726" max="10726" width="23.5703125" customWidth="1"/>
    <col min="10727" max="10727" width="26" customWidth="1"/>
    <col min="10976" max="10976" width="25.85546875" customWidth="1"/>
    <col min="10977" max="10977" width="11.85546875" customWidth="1"/>
    <col min="10978" max="10978" width="32.42578125" customWidth="1"/>
    <col min="10979" max="10979" width="13.5703125" customWidth="1"/>
    <col min="10980" max="10980" width="12.7109375" customWidth="1"/>
    <col min="10981" max="10981" width="7.28515625" customWidth="1"/>
    <col min="10982" max="10982" width="23.5703125" customWidth="1"/>
    <col min="10983" max="10983" width="26" customWidth="1"/>
    <col min="11232" max="11232" width="25.85546875" customWidth="1"/>
    <col min="11233" max="11233" width="11.85546875" customWidth="1"/>
    <col min="11234" max="11234" width="32.42578125" customWidth="1"/>
    <col min="11235" max="11235" width="13.5703125" customWidth="1"/>
    <col min="11236" max="11236" width="12.7109375" customWidth="1"/>
    <col min="11237" max="11237" width="7.28515625" customWidth="1"/>
    <col min="11238" max="11238" width="23.5703125" customWidth="1"/>
    <col min="11239" max="11239" width="26" customWidth="1"/>
    <col min="11488" max="11488" width="25.85546875" customWidth="1"/>
    <col min="11489" max="11489" width="11.85546875" customWidth="1"/>
    <col min="11490" max="11490" width="32.42578125" customWidth="1"/>
    <col min="11491" max="11491" width="13.5703125" customWidth="1"/>
    <col min="11492" max="11492" width="12.7109375" customWidth="1"/>
    <col min="11493" max="11493" width="7.28515625" customWidth="1"/>
    <col min="11494" max="11494" width="23.5703125" customWidth="1"/>
    <col min="11495" max="11495" width="26" customWidth="1"/>
    <col min="11744" max="11744" width="25.85546875" customWidth="1"/>
    <col min="11745" max="11745" width="11.85546875" customWidth="1"/>
    <col min="11746" max="11746" width="32.42578125" customWidth="1"/>
    <col min="11747" max="11747" width="13.5703125" customWidth="1"/>
    <col min="11748" max="11748" width="12.7109375" customWidth="1"/>
    <col min="11749" max="11749" width="7.28515625" customWidth="1"/>
    <col min="11750" max="11750" width="23.5703125" customWidth="1"/>
    <col min="11751" max="11751" width="26" customWidth="1"/>
    <col min="12000" max="12000" width="25.85546875" customWidth="1"/>
    <col min="12001" max="12001" width="11.85546875" customWidth="1"/>
    <col min="12002" max="12002" width="32.42578125" customWidth="1"/>
    <col min="12003" max="12003" width="13.5703125" customWidth="1"/>
    <col min="12004" max="12004" width="12.7109375" customWidth="1"/>
    <col min="12005" max="12005" width="7.28515625" customWidth="1"/>
    <col min="12006" max="12006" width="23.5703125" customWidth="1"/>
    <col min="12007" max="12007" width="26" customWidth="1"/>
    <col min="12256" max="12256" width="25.85546875" customWidth="1"/>
    <col min="12257" max="12257" width="11.85546875" customWidth="1"/>
    <col min="12258" max="12258" width="32.42578125" customWidth="1"/>
    <col min="12259" max="12259" width="13.5703125" customWidth="1"/>
    <col min="12260" max="12260" width="12.7109375" customWidth="1"/>
    <col min="12261" max="12261" width="7.28515625" customWidth="1"/>
    <col min="12262" max="12262" width="23.5703125" customWidth="1"/>
    <col min="12263" max="12263" width="26" customWidth="1"/>
    <col min="12512" max="12512" width="25.85546875" customWidth="1"/>
    <col min="12513" max="12513" width="11.85546875" customWidth="1"/>
    <col min="12514" max="12514" width="32.42578125" customWidth="1"/>
    <col min="12515" max="12515" width="13.5703125" customWidth="1"/>
    <col min="12516" max="12516" width="12.7109375" customWidth="1"/>
    <col min="12517" max="12517" width="7.28515625" customWidth="1"/>
    <col min="12518" max="12518" width="23.5703125" customWidth="1"/>
    <col min="12519" max="12519" width="26" customWidth="1"/>
    <col min="12768" max="12768" width="25.85546875" customWidth="1"/>
    <col min="12769" max="12769" width="11.85546875" customWidth="1"/>
    <col min="12770" max="12770" width="32.42578125" customWidth="1"/>
    <col min="12771" max="12771" width="13.5703125" customWidth="1"/>
    <col min="12772" max="12772" width="12.7109375" customWidth="1"/>
    <col min="12773" max="12773" width="7.28515625" customWidth="1"/>
    <col min="12774" max="12774" width="23.5703125" customWidth="1"/>
    <col min="12775" max="12775" width="26" customWidth="1"/>
    <col min="13024" max="13024" width="25.85546875" customWidth="1"/>
    <col min="13025" max="13025" width="11.85546875" customWidth="1"/>
    <col min="13026" max="13026" width="32.42578125" customWidth="1"/>
    <col min="13027" max="13027" width="13.5703125" customWidth="1"/>
    <col min="13028" max="13028" width="12.7109375" customWidth="1"/>
    <col min="13029" max="13029" width="7.28515625" customWidth="1"/>
    <col min="13030" max="13030" width="23.5703125" customWidth="1"/>
    <col min="13031" max="13031" width="26" customWidth="1"/>
    <col min="13280" max="13280" width="25.85546875" customWidth="1"/>
    <col min="13281" max="13281" width="11.85546875" customWidth="1"/>
    <col min="13282" max="13282" width="32.42578125" customWidth="1"/>
    <col min="13283" max="13283" width="13.5703125" customWidth="1"/>
    <col min="13284" max="13284" width="12.7109375" customWidth="1"/>
    <col min="13285" max="13285" width="7.28515625" customWidth="1"/>
    <col min="13286" max="13286" width="23.5703125" customWidth="1"/>
    <col min="13287" max="13287" width="26" customWidth="1"/>
    <col min="13536" max="13536" width="25.85546875" customWidth="1"/>
    <col min="13537" max="13537" width="11.85546875" customWidth="1"/>
    <col min="13538" max="13538" width="32.42578125" customWidth="1"/>
    <col min="13539" max="13539" width="13.5703125" customWidth="1"/>
    <col min="13540" max="13540" width="12.7109375" customWidth="1"/>
    <col min="13541" max="13541" width="7.28515625" customWidth="1"/>
    <col min="13542" max="13542" width="23.5703125" customWidth="1"/>
    <col min="13543" max="13543" width="26" customWidth="1"/>
    <col min="13792" max="13792" width="25.85546875" customWidth="1"/>
    <col min="13793" max="13793" width="11.85546875" customWidth="1"/>
    <col min="13794" max="13794" width="32.42578125" customWidth="1"/>
    <col min="13795" max="13795" width="13.5703125" customWidth="1"/>
    <col min="13796" max="13796" width="12.7109375" customWidth="1"/>
    <col min="13797" max="13797" width="7.28515625" customWidth="1"/>
    <col min="13798" max="13798" width="23.5703125" customWidth="1"/>
    <col min="13799" max="13799" width="26" customWidth="1"/>
    <col min="14048" max="14048" width="25.85546875" customWidth="1"/>
    <col min="14049" max="14049" width="11.85546875" customWidth="1"/>
    <col min="14050" max="14050" width="32.42578125" customWidth="1"/>
    <col min="14051" max="14051" width="13.5703125" customWidth="1"/>
    <col min="14052" max="14052" width="12.7109375" customWidth="1"/>
    <col min="14053" max="14053" width="7.28515625" customWidth="1"/>
    <col min="14054" max="14054" width="23.5703125" customWidth="1"/>
    <col min="14055" max="14055" width="26" customWidth="1"/>
    <col min="14304" max="14304" width="25.85546875" customWidth="1"/>
    <col min="14305" max="14305" width="11.85546875" customWidth="1"/>
    <col min="14306" max="14306" width="32.42578125" customWidth="1"/>
    <col min="14307" max="14307" width="13.5703125" customWidth="1"/>
    <col min="14308" max="14308" width="12.7109375" customWidth="1"/>
    <col min="14309" max="14309" width="7.28515625" customWidth="1"/>
    <col min="14310" max="14310" width="23.5703125" customWidth="1"/>
    <col min="14311" max="14311" width="26" customWidth="1"/>
    <col min="14560" max="14560" width="25.85546875" customWidth="1"/>
    <col min="14561" max="14561" width="11.85546875" customWidth="1"/>
    <col min="14562" max="14562" width="32.42578125" customWidth="1"/>
    <col min="14563" max="14563" width="13.5703125" customWidth="1"/>
    <col min="14564" max="14564" width="12.7109375" customWidth="1"/>
    <col min="14565" max="14565" width="7.28515625" customWidth="1"/>
    <col min="14566" max="14566" width="23.5703125" customWidth="1"/>
    <col min="14567" max="14567" width="26" customWidth="1"/>
    <col min="14816" max="14816" width="25.85546875" customWidth="1"/>
    <col min="14817" max="14817" width="11.85546875" customWidth="1"/>
    <col min="14818" max="14818" width="32.42578125" customWidth="1"/>
    <col min="14819" max="14819" width="13.5703125" customWidth="1"/>
    <col min="14820" max="14820" width="12.7109375" customWidth="1"/>
    <col min="14821" max="14821" width="7.28515625" customWidth="1"/>
    <col min="14822" max="14822" width="23.5703125" customWidth="1"/>
    <col min="14823" max="14823" width="26" customWidth="1"/>
    <col min="15072" max="15072" width="25.85546875" customWidth="1"/>
    <col min="15073" max="15073" width="11.85546875" customWidth="1"/>
    <col min="15074" max="15074" width="32.42578125" customWidth="1"/>
    <col min="15075" max="15075" width="13.5703125" customWidth="1"/>
    <col min="15076" max="15076" width="12.7109375" customWidth="1"/>
    <col min="15077" max="15077" width="7.28515625" customWidth="1"/>
    <col min="15078" max="15078" width="23.5703125" customWidth="1"/>
    <col min="15079" max="15079" width="26" customWidth="1"/>
    <col min="15328" max="15328" width="25.85546875" customWidth="1"/>
    <col min="15329" max="15329" width="11.85546875" customWidth="1"/>
    <col min="15330" max="15330" width="32.42578125" customWidth="1"/>
    <col min="15331" max="15331" width="13.5703125" customWidth="1"/>
    <col min="15332" max="15332" width="12.7109375" customWidth="1"/>
    <col min="15333" max="15333" width="7.28515625" customWidth="1"/>
    <col min="15334" max="15334" width="23.5703125" customWidth="1"/>
    <col min="15335" max="15335" width="26" customWidth="1"/>
    <col min="15584" max="15584" width="25.85546875" customWidth="1"/>
    <col min="15585" max="15585" width="11.85546875" customWidth="1"/>
    <col min="15586" max="15586" width="32.42578125" customWidth="1"/>
    <col min="15587" max="15587" width="13.5703125" customWidth="1"/>
    <col min="15588" max="15588" width="12.7109375" customWidth="1"/>
    <col min="15589" max="15589" width="7.28515625" customWidth="1"/>
    <col min="15590" max="15590" width="23.5703125" customWidth="1"/>
    <col min="15591" max="15591" width="26" customWidth="1"/>
    <col min="15840" max="15840" width="25.85546875" customWidth="1"/>
    <col min="15841" max="15841" width="11.85546875" customWidth="1"/>
    <col min="15842" max="15842" width="32.42578125" customWidth="1"/>
    <col min="15843" max="15843" width="13.5703125" customWidth="1"/>
    <col min="15844" max="15844" width="12.7109375" customWidth="1"/>
    <col min="15845" max="15845" width="7.28515625" customWidth="1"/>
    <col min="15846" max="15846" width="23.5703125" customWidth="1"/>
    <col min="15847" max="15847" width="26" customWidth="1"/>
    <col min="16096" max="16096" width="25.85546875" customWidth="1"/>
    <col min="16097" max="16097" width="11.85546875" customWidth="1"/>
    <col min="16098" max="16098" width="32.42578125" customWidth="1"/>
    <col min="16099" max="16099" width="13.5703125" customWidth="1"/>
    <col min="16100" max="16100" width="12.7109375" customWidth="1"/>
    <col min="16101" max="16101" width="7.28515625" customWidth="1"/>
    <col min="16102" max="16102" width="23.5703125" customWidth="1"/>
    <col min="16103" max="16103" width="26" customWidth="1"/>
  </cols>
  <sheetData>
    <row r="1" spans="1:7" ht="27" customHeight="1" x14ac:dyDescent="0.25">
      <c r="A1" s="26"/>
      <c r="B1" s="22" t="s">
        <v>67</v>
      </c>
      <c r="C1" s="22" t="s">
        <v>68</v>
      </c>
      <c r="D1" s="22"/>
      <c r="E1" s="56" t="s">
        <v>69</v>
      </c>
      <c r="F1" s="28" t="s">
        <v>70</v>
      </c>
      <c r="G1" s="29"/>
    </row>
    <row r="2" spans="1:7" ht="27.95" customHeight="1" x14ac:dyDescent="0.25">
      <c r="A2" s="62" t="s">
        <v>77</v>
      </c>
      <c r="B2" s="63">
        <v>115</v>
      </c>
      <c r="C2" s="64" t="s">
        <v>158</v>
      </c>
      <c r="D2" s="65" t="s">
        <v>157</v>
      </c>
      <c r="E2" s="66">
        <v>21120</v>
      </c>
      <c r="F2" s="63">
        <v>4238158</v>
      </c>
      <c r="G2" s="67" t="s">
        <v>85</v>
      </c>
    </row>
    <row r="3" spans="1:7" ht="27.95" customHeight="1" x14ac:dyDescent="0.25">
      <c r="A3" s="62" t="s">
        <v>77</v>
      </c>
      <c r="B3" s="63" t="s">
        <v>71</v>
      </c>
      <c r="C3" s="68" t="s">
        <v>121</v>
      </c>
      <c r="D3" s="65" t="s">
        <v>63</v>
      </c>
      <c r="E3" s="66">
        <v>1046.44</v>
      </c>
      <c r="F3" s="63" t="s">
        <v>217</v>
      </c>
      <c r="G3" s="67" t="s">
        <v>85</v>
      </c>
    </row>
    <row r="4" spans="1:7" ht="27.95" customHeight="1" x14ac:dyDescent="0.25">
      <c r="A4" s="62" t="s">
        <v>77</v>
      </c>
      <c r="B4" s="63" t="s">
        <v>71</v>
      </c>
      <c r="C4" s="68" t="s">
        <v>121</v>
      </c>
      <c r="D4" s="65" t="s">
        <v>63</v>
      </c>
      <c r="E4" s="66">
        <v>337.56</v>
      </c>
      <c r="F4" s="63" t="s">
        <v>217</v>
      </c>
      <c r="G4" s="67" t="s">
        <v>85</v>
      </c>
    </row>
    <row r="5" spans="1:7" ht="27.95" customHeight="1" x14ac:dyDescent="0.25">
      <c r="A5" s="62" t="s">
        <v>78</v>
      </c>
      <c r="B5" s="63">
        <v>6242</v>
      </c>
      <c r="C5" s="68" t="s">
        <v>79</v>
      </c>
      <c r="D5" s="69" t="s">
        <v>105</v>
      </c>
      <c r="E5" s="66">
        <v>12598.42</v>
      </c>
      <c r="F5" s="63">
        <v>4238076</v>
      </c>
      <c r="G5" s="67" t="s">
        <v>85</v>
      </c>
    </row>
    <row r="6" spans="1:7" ht="27.95" customHeight="1" x14ac:dyDescent="0.25">
      <c r="A6" s="62" t="s">
        <v>78</v>
      </c>
      <c r="B6" s="63" t="s">
        <v>71</v>
      </c>
      <c r="C6" s="68" t="s">
        <v>121</v>
      </c>
      <c r="D6" s="65" t="s">
        <v>63</v>
      </c>
      <c r="E6" s="66">
        <v>624.22</v>
      </c>
      <c r="F6" s="63" t="s">
        <v>217</v>
      </c>
      <c r="G6" s="67" t="s">
        <v>85</v>
      </c>
    </row>
    <row r="7" spans="1:7" ht="27.95" customHeight="1" x14ac:dyDescent="0.25">
      <c r="A7" s="62" t="s">
        <v>78</v>
      </c>
      <c r="B7" s="63" t="s">
        <v>71</v>
      </c>
      <c r="C7" s="68" t="s">
        <v>121</v>
      </c>
      <c r="D7" s="65" t="s">
        <v>63</v>
      </c>
      <c r="E7" s="66">
        <v>201.36</v>
      </c>
      <c r="F7" s="63" t="s">
        <v>217</v>
      </c>
      <c r="G7" s="67" t="s">
        <v>85</v>
      </c>
    </row>
    <row r="8" spans="1:7" ht="27.95" customHeight="1" x14ac:dyDescent="0.25">
      <c r="A8" s="62" t="s">
        <v>78</v>
      </c>
      <c r="B8" s="63">
        <v>6975</v>
      </c>
      <c r="C8" s="68" t="s">
        <v>218</v>
      </c>
      <c r="D8" s="65" t="s">
        <v>219</v>
      </c>
      <c r="E8" s="66">
        <v>10158.32</v>
      </c>
      <c r="F8" s="63">
        <v>148056</v>
      </c>
      <c r="G8" s="67" t="s">
        <v>85</v>
      </c>
    </row>
    <row r="9" spans="1:7" ht="27.95" customHeight="1" x14ac:dyDescent="0.25">
      <c r="A9" s="62" t="s">
        <v>78</v>
      </c>
      <c r="B9" s="63" t="s">
        <v>71</v>
      </c>
      <c r="C9" s="68" t="s">
        <v>121</v>
      </c>
      <c r="D9" s="65" t="s">
        <v>63</v>
      </c>
      <c r="E9" s="66">
        <v>503.32</v>
      </c>
      <c r="F9" s="63" t="s">
        <v>217</v>
      </c>
      <c r="G9" s="67" t="s">
        <v>85</v>
      </c>
    </row>
    <row r="10" spans="1:7" ht="27.95" customHeight="1" x14ac:dyDescent="0.25">
      <c r="A10" s="62" t="s">
        <v>78</v>
      </c>
      <c r="B10" s="63" t="s">
        <v>71</v>
      </c>
      <c r="C10" s="68" t="s">
        <v>121</v>
      </c>
      <c r="D10" s="65" t="s">
        <v>63</v>
      </c>
      <c r="E10" s="66">
        <v>162.36000000000001</v>
      </c>
      <c r="F10" s="63" t="s">
        <v>217</v>
      </c>
      <c r="G10" s="67" t="s">
        <v>85</v>
      </c>
    </row>
    <row r="11" spans="1:7" ht="27.95" customHeight="1" x14ac:dyDescent="0.25">
      <c r="A11" s="70" t="s">
        <v>81</v>
      </c>
      <c r="B11" s="63">
        <v>145</v>
      </c>
      <c r="C11" s="68" t="s">
        <v>200</v>
      </c>
      <c r="D11" s="69" t="s">
        <v>201</v>
      </c>
      <c r="E11" s="71">
        <v>11356</v>
      </c>
      <c r="F11" s="63">
        <v>4238137</v>
      </c>
      <c r="G11" s="67" t="s">
        <v>85</v>
      </c>
    </row>
    <row r="12" spans="1:7" ht="27.95" customHeight="1" x14ac:dyDescent="0.25">
      <c r="A12" s="70" t="s">
        <v>99</v>
      </c>
      <c r="B12" s="63">
        <v>2593</v>
      </c>
      <c r="C12" s="68" t="s">
        <v>164</v>
      </c>
      <c r="D12" s="69" t="s">
        <v>165</v>
      </c>
      <c r="E12" s="71">
        <v>12280</v>
      </c>
      <c r="F12" s="63">
        <v>4238078</v>
      </c>
      <c r="G12" s="67" t="s">
        <v>85</v>
      </c>
    </row>
    <row r="13" spans="1:7" ht="29.25" customHeight="1" x14ac:dyDescent="0.25">
      <c r="A13" s="70" t="s">
        <v>90</v>
      </c>
      <c r="B13" s="63">
        <v>120</v>
      </c>
      <c r="C13" s="68" t="s">
        <v>147</v>
      </c>
      <c r="D13" s="69" t="s">
        <v>148</v>
      </c>
      <c r="E13" s="71">
        <v>14163.84</v>
      </c>
      <c r="F13" s="85">
        <v>4238180</v>
      </c>
      <c r="G13" s="67" t="s">
        <v>85</v>
      </c>
    </row>
    <row r="14" spans="1:7" ht="29.25" customHeight="1" x14ac:dyDescent="0.25">
      <c r="A14" s="70" t="s">
        <v>90</v>
      </c>
      <c r="B14" s="63" t="s">
        <v>71</v>
      </c>
      <c r="C14" s="68" t="s">
        <v>121</v>
      </c>
      <c r="D14" s="65" t="s">
        <v>63</v>
      </c>
      <c r="E14" s="71">
        <v>701.78</v>
      </c>
      <c r="F14" s="85" t="s">
        <v>217</v>
      </c>
      <c r="G14" s="67" t="s">
        <v>85</v>
      </c>
    </row>
    <row r="15" spans="1:7" ht="29.25" customHeight="1" x14ac:dyDescent="0.25">
      <c r="A15" s="70" t="s">
        <v>90</v>
      </c>
      <c r="B15" s="63" t="s">
        <v>71</v>
      </c>
      <c r="C15" s="68" t="s">
        <v>121</v>
      </c>
      <c r="D15" s="65" t="s">
        <v>63</v>
      </c>
      <c r="E15" s="71">
        <v>226.38</v>
      </c>
      <c r="F15" s="85" t="s">
        <v>217</v>
      </c>
      <c r="G15" s="67" t="s">
        <v>85</v>
      </c>
    </row>
    <row r="16" spans="1:7" ht="27.95" customHeight="1" x14ac:dyDescent="0.25">
      <c r="A16" s="70" t="s">
        <v>140</v>
      </c>
      <c r="B16" s="63">
        <v>50</v>
      </c>
      <c r="C16" s="68" t="s">
        <v>228</v>
      </c>
      <c r="D16" s="65" t="s">
        <v>229</v>
      </c>
      <c r="E16" s="71">
        <v>3352</v>
      </c>
      <c r="F16" s="63">
        <v>4283010</v>
      </c>
      <c r="G16" s="67" t="s">
        <v>85</v>
      </c>
    </row>
    <row r="17" spans="1:7" ht="27.95" customHeight="1" x14ac:dyDescent="0.25">
      <c r="A17" s="70" t="s">
        <v>101</v>
      </c>
      <c r="B17" s="63">
        <v>259</v>
      </c>
      <c r="C17" s="68" t="s">
        <v>141</v>
      </c>
      <c r="D17" s="69" t="s">
        <v>142</v>
      </c>
      <c r="E17" s="71">
        <v>21585.5</v>
      </c>
      <c r="F17" s="63">
        <v>4238077</v>
      </c>
      <c r="G17" s="67" t="s">
        <v>85</v>
      </c>
    </row>
    <row r="18" spans="1:7" ht="27.95" customHeight="1" x14ac:dyDescent="0.25">
      <c r="A18" s="70" t="s">
        <v>101</v>
      </c>
      <c r="B18" s="63" t="s">
        <v>71</v>
      </c>
      <c r="C18" s="68" t="s">
        <v>121</v>
      </c>
      <c r="D18" s="65" t="s">
        <v>63</v>
      </c>
      <c r="E18" s="71">
        <v>1069.5</v>
      </c>
      <c r="F18" s="63" t="s">
        <v>217</v>
      </c>
      <c r="G18" s="67" t="s">
        <v>85</v>
      </c>
    </row>
    <row r="19" spans="1:7" ht="27.95" customHeight="1" x14ac:dyDescent="0.25">
      <c r="A19" s="70" t="s">
        <v>101</v>
      </c>
      <c r="B19" s="63" t="s">
        <v>71</v>
      </c>
      <c r="C19" s="68" t="s">
        <v>121</v>
      </c>
      <c r="D19" s="65" t="s">
        <v>63</v>
      </c>
      <c r="E19" s="71">
        <v>345</v>
      </c>
      <c r="F19" s="63" t="s">
        <v>217</v>
      </c>
      <c r="G19" s="67" t="s">
        <v>85</v>
      </c>
    </row>
    <row r="20" spans="1:7" ht="27.95" customHeight="1" x14ac:dyDescent="0.25">
      <c r="A20" s="70" t="s">
        <v>176</v>
      </c>
      <c r="B20" s="63">
        <v>2662</v>
      </c>
      <c r="C20" s="68" t="s">
        <v>177</v>
      </c>
      <c r="D20" s="65" t="s">
        <v>178</v>
      </c>
      <c r="E20" s="71">
        <v>2066</v>
      </c>
      <c r="F20" s="63">
        <v>148053</v>
      </c>
      <c r="G20" s="67" t="s">
        <v>85</v>
      </c>
    </row>
    <row r="21" spans="1:7" ht="27.95" customHeight="1" x14ac:dyDescent="0.25">
      <c r="A21" s="70" t="s">
        <v>213</v>
      </c>
      <c r="B21" s="63">
        <v>576</v>
      </c>
      <c r="C21" s="68" t="s">
        <v>214</v>
      </c>
      <c r="D21" s="65" t="s">
        <v>215</v>
      </c>
      <c r="E21" s="71">
        <v>2500</v>
      </c>
      <c r="F21" s="63">
        <v>4238133</v>
      </c>
      <c r="G21" s="67" t="s">
        <v>85</v>
      </c>
    </row>
    <row r="22" spans="1:7" ht="27.95" customHeight="1" x14ac:dyDescent="0.25">
      <c r="A22" s="70" t="s">
        <v>206</v>
      </c>
      <c r="B22" s="63">
        <v>969</v>
      </c>
      <c r="C22" s="68" t="s">
        <v>207</v>
      </c>
      <c r="D22" s="65" t="s">
        <v>208</v>
      </c>
      <c r="E22" s="71">
        <v>7742.62</v>
      </c>
      <c r="F22" s="63">
        <v>4238130</v>
      </c>
      <c r="G22" s="67" t="s">
        <v>85</v>
      </c>
    </row>
    <row r="23" spans="1:7" ht="27.95" customHeight="1" x14ac:dyDescent="0.25">
      <c r="A23" s="70" t="s">
        <v>206</v>
      </c>
      <c r="B23" s="63" t="s">
        <v>71</v>
      </c>
      <c r="C23" s="68" t="s">
        <v>121</v>
      </c>
      <c r="D23" s="65" t="s">
        <v>63</v>
      </c>
      <c r="E23" s="71">
        <v>383.63</v>
      </c>
      <c r="F23" s="63" t="s">
        <v>217</v>
      </c>
      <c r="G23" s="67" t="s">
        <v>85</v>
      </c>
    </row>
    <row r="24" spans="1:7" ht="27.95" customHeight="1" x14ac:dyDescent="0.25">
      <c r="A24" s="70" t="s">
        <v>206</v>
      </c>
      <c r="B24" s="63" t="s">
        <v>71</v>
      </c>
      <c r="C24" s="68" t="s">
        <v>121</v>
      </c>
      <c r="D24" s="65" t="s">
        <v>63</v>
      </c>
      <c r="E24" s="71">
        <v>123.75</v>
      </c>
      <c r="F24" s="63" t="s">
        <v>217</v>
      </c>
      <c r="G24" s="67" t="s">
        <v>85</v>
      </c>
    </row>
    <row r="25" spans="1:7" ht="33.75" customHeight="1" x14ac:dyDescent="0.25">
      <c r="A25" s="72"/>
      <c r="B25" s="73"/>
      <c r="C25" s="74"/>
      <c r="D25" s="75"/>
      <c r="E25" s="76">
        <f>SUM(E2:E24)</f>
        <v>124648</v>
      </c>
      <c r="F25" s="104"/>
      <c r="G25" s="77"/>
    </row>
    <row r="26" spans="1:7" ht="39.950000000000003" customHeight="1" x14ac:dyDescent="0.25">
      <c r="A26" s="70" t="s">
        <v>80</v>
      </c>
      <c r="B26" s="63" t="s">
        <v>103</v>
      </c>
      <c r="C26" s="68" t="s">
        <v>184</v>
      </c>
      <c r="D26" s="69" t="s">
        <v>106</v>
      </c>
      <c r="E26" s="71">
        <v>1983.25</v>
      </c>
      <c r="F26" s="63">
        <v>2699</v>
      </c>
      <c r="G26" s="67" t="s">
        <v>123</v>
      </c>
    </row>
    <row r="27" spans="1:7" ht="39.950000000000003" customHeight="1" x14ac:dyDescent="0.25">
      <c r="A27" s="70" t="s">
        <v>80</v>
      </c>
      <c r="B27" s="63" t="s">
        <v>103</v>
      </c>
      <c r="C27" s="68" t="s">
        <v>145</v>
      </c>
      <c r="D27" s="69" t="s">
        <v>146</v>
      </c>
      <c r="E27" s="71">
        <v>1960</v>
      </c>
      <c r="F27" s="63">
        <v>2696</v>
      </c>
      <c r="G27" s="67" t="s">
        <v>123</v>
      </c>
    </row>
    <row r="28" spans="1:7" ht="39.950000000000003" customHeight="1" x14ac:dyDescent="0.25">
      <c r="A28" s="70" t="s">
        <v>128</v>
      </c>
      <c r="B28" s="63">
        <v>20254</v>
      </c>
      <c r="C28" s="68" t="s">
        <v>139</v>
      </c>
      <c r="D28" s="69" t="s">
        <v>110</v>
      </c>
      <c r="E28" s="71">
        <v>3917.21</v>
      </c>
      <c r="F28" s="63">
        <v>2707</v>
      </c>
      <c r="G28" s="67" t="s">
        <v>123</v>
      </c>
    </row>
    <row r="29" spans="1:7" ht="39.950000000000003" customHeight="1" x14ac:dyDescent="0.25">
      <c r="A29" s="70" t="s">
        <v>128</v>
      </c>
      <c r="B29" s="63">
        <v>20283</v>
      </c>
      <c r="C29" s="68" t="s">
        <v>139</v>
      </c>
      <c r="D29" s="69" t="s">
        <v>110</v>
      </c>
      <c r="E29" s="71">
        <v>3917.21</v>
      </c>
      <c r="F29" s="63">
        <v>2708</v>
      </c>
      <c r="G29" s="67" t="s">
        <v>123</v>
      </c>
    </row>
    <row r="30" spans="1:7" ht="39.950000000000003" customHeight="1" x14ac:dyDescent="0.25">
      <c r="A30" s="70" t="s">
        <v>151</v>
      </c>
      <c r="B30" s="63">
        <v>25886</v>
      </c>
      <c r="C30" s="68" t="s">
        <v>152</v>
      </c>
      <c r="D30" s="69" t="s">
        <v>153</v>
      </c>
      <c r="E30" s="71">
        <v>236.49</v>
      </c>
      <c r="F30" s="63">
        <v>2702</v>
      </c>
      <c r="G30" s="67" t="s">
        <v>123</v>
      </c>
    </row>
    <row r="31" spans="1:7" ht="39.950000000000003" customHeight="1" x14ac:dyDescent="0.25">
      <c r="A31" s="70" t="s">
        <v>151</v>
      </c>
      <c r="B31" s="63">
        <v>25885</v>
      </c>
      <c r="C31" s="68" t="s">
        <v>152</v>
      </c>
      <c r="D31" s="69" t="s">
        <v>153</v>
      </c>
      <c r="E31" s="71">
        <v>236.49</v>
      </c>
      <c r="F31" s="63">
        <v>2703</v>
      </c>
      <c r="G31" s="67" t="s">
        <v>123</v>
      </c>
    </row>
    <row r="32" spans="1:7" ht="39.950000000000003" customHeight="1" x14ac:dyDescent="0.25">
      <c r="A32" s="70" t="s">
        <v>151</v>
      </c>
      <c r="B32" s="63">
        <v>25881</v>
      </c>
      <c r="C32" s="68" t="s">
        <v>152</v>
      </c>
      <c r="D32" s="69" t="s">
        <v>153</v>
      </c>
      <c r="E32" s="71">
        <v>236.97</v>
      </c>
      <c r="F32" s="63">
        <v>2701</v>
      </c>
      <c r="G32" s="67" t="s">
        <v>123</v>
      </c>
    </row>
    <row r="33" spans="1:7" ht="39.950000000000003" customHeight="1" x14ac:dyDescent="0.25">
      <c r="A33" s="70" t="s">
        <v>159</v>
      </c>
      <c r="B33" s="63">
        <v>9</v>
      </c>
      <c r="C33" s="68" t="s">
        <v>154</v>
      </c>
      <c r="D33" s="69" t="s">
        <v>155</v>
      </c>
      <c r="E33" s="71">
        <v>2623</v>
      </c>
      <c r="F33" s="63">
        <v>2705</v>
      </c>
      <c r="G33" s="67" t="s">
        <v>123</v>
      </c>
    </row>
    <row r="34" spans="1:7" ht="39.950000000000003" customHeight="1" x14ac:dyDescent="0.25">
      <c r="A34" s="70"/>
      <c r="B34" s="63">
        <v>1622</v>
      </c>
      <c r="C34" s="68" t="s">
        <v>272</v>
      </c>
      <c r="D34" s="69" t="s">
        <v>273</v>
      </c>
      <c r="E34" s="71">
        <v>1182</v>
      </c>
      <c r="F34" s="63">
        <v>2698</v>
      </c>
      <c r="G34" s="67" t="s">
        <v>123</v>
      </c>
    </row>
    <row r="35" spans="1:7" ht="39.950000000000003" customHeight="1" x14ac:dyDescent="0.25">
      <c r="A35" s="70"/>
      <c r="B35" s="63">
        <v>1616</v>
      </c>
      <c r="C35" s="68" t="s">
        <v>272</v>
      </c>
      <c r="D35" s="69" t="s">
        <v>273</v>
      </c>
      <c r="E35" s="71">
        <v>1182</v>
      </c>
      <c r="F35" s="63">
        <v>2712</v>
      </c>
      <c r="G35" s="86" t="s">
        <v>274</v>
      </c>
    </row>
    <row r="36" spans="1:7" ht="39.950000000000003" customHeight="1" x14ac:dyDescent="0.25">
      <c r="A36" s="70"/>
      <c r="B36" s="63">
        <v>472</v>
      </c>
      <c r="C36" s="68" t="s">
        <v>167</v>
      </c>
      <c r="D36" s="69" t="s">
        <v>166</v>
      </c>
      <c r="E36" s="71">
        <v>11200</v>
      </c>
      <c r="F36" s="63">
        <v>2697</v>
      </c>
      <c r="G36" s="67" t="s">
        <v>123</v>
      </c>
    </row>
    <row r="37" spans="1:7" ht="39.950000000000003" customHeight="1" x14ac:dyDescent="0.25">
      <c r="A37" s="62" t="s">
        <v>115</v>
      </c>
      <c r="B37" s="63">
        <v>117</v>
      </c>
      <c r="C37" s="64" t="s">
        <v>158</v>
      </c>
      <c r="D37" s="65" t="s">
        <v>157</v>
      </c>
      <c r="E37" s="71">
        <v>1220.05</v>
      </c>
      <c r="F37" s="63">
        <v>4238158</v>
      </c>
      <c r="G37" s="67" t="s">
        <v>123</v>
      </c>
    </row>
    <row r="38" spans="1:7" ht="39.950000000000003" customHeight="1" x14ac:dyDescent="0.25">
      <c r="A38" s="62" t="s">
        <v>115</v>
      </c>
      <c r="B38" s="63" t="s">
        <v>71</v>
      </c>
      <c r="C38" s="68" t="s">
        <v>121</v>
      </c>
      <c r="D38" s="65" t="s">
        <v>63</v>
      </c>
      <c r="E38" s="71">
        <v>60.45</v>
      </c>
      <c r="F38" s="63" t="s">
        <v>217</v>
      </c>
      <c r="G38" s="67" t="s">
        <v>123</v>
      </c>
    </row>
    <row r="39" spans="1:7" ht="39.950000000000003" customHeight="1" x14ac:dyDescent="0.25">
      <c r="A39" s="62" t="s">
        <v>115</v>
      </c>
      <c r="B39" s="63" t="s">
        <v>71</v>
      </c>
      <c r="C39" s="68" t="s">
        <v>121</v>
      </c>
      <c r="D39" s="65" t="s">
        <v>63</v>
      </c>
      <c r="E39" s="71">
        <v>19.5</v>
      </c>
      <c r="F39" s="63" t="s">
        <v>217</v>
      </c>
      <c r="G39" s="67" t="s">
        <v>123</v>
      </c>
    </row>
    <row r="40" spans="1:7" ht="39.950000000000003" customHeight="1" x14ac:dyDescent="0.25">
      <c r="A40" s="78"/>
      <c r="B40" s="79"/>
      <c r="C40" s="80"/>
      <c r="D40" s="81"/>
      <c r="E40" s="82">
        <f>SUM(E26:E39)</f>
        <v>29974.62</v>
      </c>
      <c r="F40" s="104"/>
      <c r="G40" s="83"/>
    </row>
    <row r="41" spans="1:7" ht="30.75" customHeight="1" x14ac:dyDescent="0.25">
      <c r="A41" s="70" t="s">
        <v>80</v>
      </c>
      <c r="B41" s="84" t="s">
        <v>73</v>
      </c>
      <c r="C41" s="68" t="s">
        <v>280</v>
      </c>
      <c r="D41" s="65"/>
      <c r="E41" s="71">
        <v>1420.78</v>
      </c>
      <c r="F41" s="63">
        <v>243</v>
      </c>
      <c r="G41" s="67" t="s">
        <v>86</v>
      </c>
    </row>
    <row r="42" spans="1:7" ht="27.95" customHeight="1" x14ac:dyDescent="0.25">
      <c r="A42" s="70" t="s">
        <v>80</v>
      </c>
      <c r="B42" s="84" t="s">
        <v>73</v>
      </c>
      <c r="C42" s="68" t="s">
        <v>280</v>
      </c>
      <c r="D42" s="65"/>
      <c r="E42" s="71">
        <v>1641.58</v>
      </c>
      <c r="F42" s="63">
        <v>243</v>
      </c>
      <c r="G42" s="67" t="s">
        <v>86</v>
      </c>
    </row>
    <row r="43" spans="1:7" ht="27.95" customHeight="1" x14ac:dyDescent="0.25">
      <c r="A43" s="70" t="s">
        <v>80</v>
      </c>
      <c r="B43" s="84" t="s">
        <v>73</v>
      </c>
      <c r="C43" s="68" t="s">
        <v>280</v>
      </c>
      <c r="D43" s="65"/>
      <c r="E43" s="71">
        <v>1961.9</v>
      </c>
      <c r="F43" s="63">
        <v>243</v>
      </c>
      <c r="G43" s="67" t="s">
        <v>86</v>
      </c>
    </row>
    <row r="44" spans="1:7" ht="27.95" customHeight="1" x14ac:dyDescent="0.25">
      <c r="A44" s="70" t="s">
        <v>80</v>
      </c>
      <c r="B44" s="84" t="s">
        <v>73</v>
      </c>
      <c r="C44" s="68" t="s">
        <v>280</v>
      </c>
      <c r="D44" s="65"/>
      <c r="E44" s="71">
        <v>1794.35</v>
      </c>
      <c r="F44" s="63">
        <v>243</v>
      </c>
      <c r="G44" s="67" t="s">
        <v>86</v>
      </c>
    </row>
    <row r="45" spans="1:7" ht="27.95" customHeight="1" x14ac:dyDescent="0.25">
      <c r="A45" s="70" t="s">
        <v>80</v>
      </c>
      <c r="B45" s="63" t="s">
        <v>75</v>
      </c>
      <c r="C45" s="64" t="s">
        <v>76</v>
      </c>
      <c r="D45" s="65"/>
      <c r="E45" s="71">
        <v>623.33000000000004</v>
      </c>
      <c r="F45" s="63">
        <v>391478</v>
      </c>
      <c r="G45" s="67" t="s">
        <v>86</v>
      </c>
    </row>
    <row r="46" spans="1:7" ht="27.95" customHeight="1" x14ac:dyDescent="0.25">
      <c r="A46" s="70" t="s">
        <v>80</v>
      </c>
      <c r="B46" s="63" t="s">
        <v>74</v>
      </c>
      <c r="C46" s="68" t="s">
        <v>121</v>
      </c>
      <c r="D46" s="65"/>
      <c r="E46" s="71">
        <v>603.97</v>
      </c>
      <c r="F46" s="63">
        <v>391464</v>
      </c>
      <c r="G46" s="67" t="s">
        <v>86</v>
      </c>
    </row>
    <row r="47" spans="1:7" ht="30" customHeight="1" x14ac:dyDescent="0.25">
      <c r="A47" s="70" t="s">
        <v>80</v>
      </c>
      <c r="B47" s="113">
        <v>35773</v>
      </c>
      <c r="C47" s="68" t="s">
        <v>137</v>
      </c>
      <c r="D47" s="65" t="s">
        <v>138</v>
      </c>
      <c r="E47" s="71">
        <f>600+600+600+600</f>
        <v>2400</v>
      </c>
      <c r="F47" s="63">
        <v>1244170</v>
      </c>
      <c r="G47" s="67" t="s">
        <v>86</v>
      </c>
    </row>
    <row r="48" spans="1:7" ht="27.95" customHeight="1" x14ac:dyDescent="0.25">
      <c r="A48" s="70" t="s">
        <v>80</v>
      </c>
      <c r="B48" s="113">
        <v>35776</v>
      </c>
      <c r="C48" s="68" t="s">
        <v>137</v>
      </c>
      <c r="D48" s="65" t="s">
        <v>138</v>
      </c>
      <c r="E48" s="71">
        <v>1112.68</v>
      </c>
      <c r="F48" s="63">
        <v>1244157</v>
      </c>
      <c r="G48" s="67" t="s">
        <v>86</v>
      </c>
    </row>
    <row r="49" spans="1:7" ht="27.95" customHeight="1" x14ac:dyDescent="0.25">
      <c r="A49" s="70" t="s">
        <v>80</v>
      </c>
      <c r="B49" s="85" t="s">
        <v>136</v>
      </c>
      <c r="C49" s="68" t="s">
        <v>149</v>
      </c>
      <c r="D49" s="65" t="s">
        <v>150</v>
      </c>
      <c r="E49" s="71">
        <f>23.49+27.11</f>
        <v>50.599999999999994</v>
      </c>
      <c r="F49" s="63">
        <v>2700</v>
      </c>
      <c r="G49" s="67" t="s">
        <v>86</v>
      </c>
    </row>
    <row r="50" spans="1:7" ht="27.95" customHeight="1" x14ac:dyDescent="0.25">
      <c r="A50" s="70" t="s">
        <v>82</v>
      </c>
      <c r="B50" s="85" t="s">
        <v>73</v>
      </c>
      <c r="C50" s="68" t="s">
        <v>280</v>
      </c>
      <c r="D50" s="65"/>
      <c r="E50" s="71">
        <v>2019.1</v>
      </c>
      <c r="F50" s="63">
        <v>243</v>
      </c>
      <c r="G50" s="67" t="s">
        <v>86</v>
      </c>
    </row>
    <row r="51" spans="1:7" ht="27.95" customHeight="1" x14ac:dyDescent="0.25">
      <c r="A51" s="70" t="s">
        <v>82</v>
      </c>
      <c r="B51" s="85" t="s">
        <v>73</v>
      </c>
      <c r="C51" s="68" t="s">
        <v>280</v>
      </c>
      <c r="D51" s="65"/>
      <c r="E51" s="71">
        <v>2297.6799999999998</v>
      </c>
      <c r="F51" s="63">
        <v>243</v>
      </c>
      <c r="G51" s="67" t="s">
        <v>86</v>
      </c>
    </row>
    <row r="52" spans="1:7" ht="27.95" customHeight="1" x14ac:dyDescent="0.25">
      <c r="A52" s="70" t="s">
        <v>82</v>
      </c>
      <c r="B52" s="84" t="s">
        <v>73</v>
      </c>
      <c r="C52" s="68" t="s">
        <v>280</v>
      </c>
      <c r="D52" s="65"/>
      <c r="E52" s="71">
        <v>2057.52</v>
      </c>
      <c r="F52" s="63">
        <v>243</v>
      </c>
      <c r="G52" s="67" t="s">
        <v>86</v>
      </c>
    </row>
    <row r="53" spans="1:7" ht="27.95" customHeight="1" x14ac:dyDescent="0.25">
      <c r="A53" s="70" t="s">
        <v>82</v>
      </c>
      <c r="B53" s="84" t="s">
        <v>73</v>
      </c>
      <c r="C53" s="68" t="s">
        <v>280</v>
      </c>
      <c r="D53" s="65"/>
      <c r="E53" s="71">
        <v>2019.1</v>
      </c>
      <c r="F53" s="63">
        <v>243</v>
      </c>
      <c r="G53" s="67" t="s">
        <v>86</v>
      </c>
    </row>
    <row r="54" spans="1:7" ht="27.95" customHeight="1" x14ac:dyDescent="0.25">
      <c r="A54" s="70" t="s">
        <v>82</v>
      </c>
      <c r="B54" s="84" t="s">
        <v>73</v>
      </c>
      <c r="C54" s="68" t="s">
        <v>280</v>
      </c>
      <c r="D54" s="65"/>
      <c r="E54" s="71">
        <v>1532.2</v>
      </c>
      <c r="F54" s="63">
        <v>243</v>
      </c>
      <c r="G54" s="67" t="s">
        <v>86</v>
      </c>
    </row>
    <row r="55" spans="1:7" ht="27.95" customHeight="1" x14ac:dyDescent="0.25">
      <c r="A55" s="70" t="s">
        <v>82</v>
      </c>
      <c r="B55" s="84" t="s">
        <v>73</v>
      </c>
      <c r="C55" s="68" t="s">
        <v>280</v>
      </c>
      <c r="D55" s="65"/>
      <c r="E55" s="71">
        <v>5613.31</v>
      </c>
      <c r="F55" s="63">
        <v>243</v>
      </c>
      <c r="G55" s="67" t="s">
        <v>86</v>
      </c>
    </row>
    <row r="56" spans="1:7" ht="27.95" customHeight="1" x14ac:dyDescent="0.25">
      <c r="A56" s="70" t="s">
        <v>82</v>
      </c>
      <c r="B56" s="84" t="s">
        <v>73</v>
      </c>
      <c r="C56" s="68" t="s">
        <v>280</v>
      </c>
      <c r="D56" s="65"/>
      <c r="E56" s="71">
        <v>2255.89</v>
      </c>
      <c r="F56" s="63">
        <v>243</v>
      </c>
      <c r="G56" s="67" t="s">
        <v>86</v>
      </c>
    </row>
    <row r="57" spans="1:7" ht="27.95" customHeight="1" x14ac:dyDescent="0.25">
      <c r="A57" s="70" t="s">
        <v>82</v>
      </c>
      <c r="B57" s="84" t="s">
        <v>73</v>
      </c>
      <c r="C57" s="68" t="s">
        <v>280</v>
      </c>
      <c r="D57" s="65"/>
      <c r="E57" s="71">
        <v>772.14</v>
      </c>
      <c r="F57" s="63">
        <v>243</v>
      </c>
      <c r="G57" s="67" t="s">
        <v>86</v>
      </c>
    </row>
    <row r="58" spans="1:7" ht="27.95" customHeight="1" x14ac:dyDescent="0.25">
      <c r="A58" s="70" t="s">
        <v>82</v>
      </c>
      <c r="B58" s="84" t="s">
        <v>73</v>
      </c>
      <c r="C58" s="68" t="s">
        <v>280</v>
      </c>
      <c r="D58" s="65"/>
      <c r="E58" s="71">
        <v>2255.89</v>
      </c>
      <c r="F58" s="63">
        <v>243</v>
      </c>
      <c r="G58" s="67" t="s">
        <v>86</v>
      </c>
    </row>
    <row r="59" spans="1:7" ht="27.95" customHeight="1" x14ac:dyDescent="0.25">
      <c r="A59" s="70" t="s">
        <v>82</v>
      </c>
      <c r="B59" s="84" t="s">
        <v>73</v>
      </c>
      <c r="C59" s="68" t="s">
        <v>280</v>
      </c>
      <c r="D59" s="65"/>
      <c r="E59" s="71">
        <v>4853.3999999999996</v>
      </c>
      <c r="F59" s="63">
        <v>243</v>
      </c>
      <c r="G59" s="67" t="s">
        <v>86</v>
      </c>
    </row>
    <row r="60" spans="1:7" ht="27.95" customHeight="1" x14ac:dyDescent="0.25">
      <c r="A60" s="70" t="s">
        <v>82</v>
      </c>
      <c r="B60" s="84" t="s">
        <v>73</v>
      </c>
      <c r="C60" s="68" t="s">
        <v>280</v>
      </c>
      <c r="D60" s="65"/>
      <c r="E60" s="71">
        <v>3107.29</v>
      </c>
      <c r="F60" s="63">
        <v>244</v>
      </c>
      <c r="G60" s="67" t="s">
        <v>86</v>
      </c>
    </row>
    <row r="61" spans="1:7" ht="27.95" customHeight="1" x14ac:dyDescent="0.25">
      <c r="A61" s="70" t="s">
        <v>82</v>
      </c>
      <c r="B61" s="63" t="s">
        <v>71</v>
      </c>
      <c r="C61" s="68" t="s">
        <v>121</v>
      </c>
      <c r="D61" s="65" t="s">
        <v>63</v>
      </c>
      <c r="E61" s="71">
        <v>3130.22</v>
      </c>
      <c r="F61" s="63">
        <v>391464</v>
      </c>
      <c r="G61" s="67" t="s">
        <v>86</v>
      </c>
    </row>
    <row r="62" spans="1:7" ht="27.95" customHeight="1" x14ac:dyDescent="0.25">
      <c r="A62" s="70" t="s">
        <v>82</v>
      </c>
      <c r="B62" s="63" t="s">
        <v>75</v>
      </c>
      <c r="C62" s="64" t="s">
        <v>76</v>
      </c>
      <c r="D62" s="65"/>
      <c r="E62" s="71">
        <v>2707.02</v>
      </c>
      <c r="F62" s="63">
        <v>391478</v>
      </c>
      <c r="G62" s="67" t="s">
        <v>86</v>
      </c>
    </row>
    <row r="63" spans="1:7" ht="27.95" customHeight="1" x14ac:dyDescent="0.25">
      <c r="A63" s="70" t="s">
        <v>82</v>
      </c>
      <c r="B63" s="63" t="s">
        <v>75</v>
      </c>
      <c r="C63" s="64" t="s">
        <v>76</v>
      </c>
      <c r="D63" s="65"/>
      <c r="E63" s="71">
        <f>457.26+266.43</f>
        <v>723.69</v>
      </c>
      <c r="F63" s="63">
        <v>391479</v>
      </c>
      <c r="G63" s="67" t="s">
        <v>86</v>
      </c>
    </row>
    <row r="64" spans="1:7" ht="27.95" customHeight="1" x14ac:dyDescent="0.25">
      <c r="A64" s="70" t="s">
        <v>82</v>
      </c>
      <c r="B64" s="63" t="s">
        <v>71</v>
      </c>
      <c r="C64" s="68" t="s">
        <v>121</v>
      </c>
      <c r="D64" s="65"/>
      <c r="E64" s="71">
        <f>246.85+427.11</f>
        <v>673.96</v>
      </c>
      <c r="F64" s="63">
        <v>391465</v>
      </c>
      <c r="G64" s="67" t="s">
        <v>86</v>
      </c>
    </row>
    <row r="65" spans="1:7" ht="32.25" customHeight="1" x14ac:dyDescent="0.25">
      <c r="A65" s="70" t="s">
        <v>82</v>
      </c>
      <c r="B65" s="113">
        <v>35773</v>
      </c>
      <c r="C65" s="68" t="s">
        <v>137</v>
      </c>
      <c r="D65" s="65" t="s">
        <v>138</v>
      </c>
      <c r="E65" s="71">
        <v>6330</v>
      </c>
      <c r="F65" s="63">
        <v>1244170</v>
      </c>
      <c r="G65" s="67" t="s">
        <v>86</v>
      </c>
    </row>
    <row r="66" spans="1:7" ht="33.75" customHeight="1" x14ac:dyDescent="0.25">
      <c r="A66" s="70" t="s">
        <v>82</v>
      </c>
      <c r="B66" s="113">
        <v>35776</v>
      </c>
      <c r="C66" s="68" t="s">
        <v>137</v>
      </c>
      <c r="D66" s="65" t="s">
        <v>138</v>
      </c>
      <c r="E66" s="71">
        <v>2781.7</v>
      </c>
      <c r="F66" s="63">
        <v>1244157</v>
      </c>
      <c r="G66" s="67" t="s">
        <v>86</v>
      </c>
    </row>
    <row r="67" spans="1:7" ht="33.75" customHeight="1" x14ac:dyDescent="0.25">
      <c r="A67" s="70" t="s">
        <v>82</v>
      </c>
      <c r="B67" s="85" t="s">
        <v>136</v>
      </c>
      <c r="C67" s="68" t="s">
        <v>149</v>
      </c>
      <c r="D67" s="65" t="s">
        <v>150</v>
      </c>
      <c r="E67" s="71">
        <f>38.1+34.05+37.4+37.4+37.4</f>
        <v>184.35000000000002</v>
      </c>
      <c r="F67" s="63">
        <v>2700</v>
      </c>
      <c r="G67" s="67" t="s">
        <v>86</v>
      </c>
    </row>
    <row r="68" spans="1:7" ht="33.75" customHeight="1" x14ac:dyDescent="0.25">
      <c r="A68" s="70" t="s">
        <v>82</v>
      </c>
      <c r="B68" s="85" t="s">
        <v>136</v>
      </c>
      <c r="C68" s="68" t="s">
        <v>268</v>
      </c>
      <c r="D68" s="65" t="s">
        <v>269</v>
      </c>
      <c r="E68" s="71">
        <v>508.78</v>
      </c>
      <c r="F68" s="63">
        <v>2723</v>
      </c>
      <c r="G68" s="67" t="s">
        <v>86</v>
      </c>
    </row>
    <row r="69" spans="1:7" ht="33.75" customHeight="1" x14ac:dyDescent="0.25">
      <c r="A69" s="70" t="s">
        <v>82</v>
      </c>
      <c r="B69" s="85">
        <v>256374</v>
      </c>
      <c r="C69" s="68" t="s">
        <v>270</v>
      </c>
      <c r="D69" s="65" t="s">
        <v>271</v>
      </c>
      <c r="E69" s="71">
        <v>319</v>
      </c>
      <c r="F69" s="63">
        <v>231664</v>
      </c>
      <c r="G69" s="67" t="s">
        <v>86</v>
      </c>
    </row>
    <row r="70" spans="1:7" ht="27.95" customHeight="1" x14ac:dyDescent="0.25">
      <c r="A70" s="70" t="s">
        <v>124</v>
      </c>
      <c r="B70" s="85" t="s">
        <v>73</v>
      </c>
      <c r="C70" s="68" t="s">
        <v>280</v>
      </c>
      <c r="D70" s="69"/>
      <c r="E70" s="71">
        <v>1995.41</v>
      </c>
      <c r="F70" s="63">
        <v>243</v>
      </c>
      <c r="G70" s="67" t="s">
        <v>86</v>
      </c>
    </row>
    <row r="71" spans="1:7" ht="27.95" customHeight="1" x14ac:dyDescent="0.25">
      <c r="A71" s="70" t="s">
        <v>124</v>
      </c>
      <c r="B71" s="85" t="s">
        <v>73</v>
      </c>
      <c r="C71" s="68" t="s">
        <v>280</v>
      </c>
      <c r="D71" s="65"/>
      <c r="E71" s="66">
        <v>2290.1799999999998</v>
      </c>
      <c r="F71" s="63">
        <v>243</v>
      </c>
      <c r="G71" s="67" t="s">
        <v>86</v>
      </c>
    </row>
    <row r="72" spans="1:7" ht="30" customHeight="1" x14ac:dyDescent="0.25">
      <c r="A72" s="70" t="s">
        <v>124</v>
      </c>
      <c r="B72" s="113">
        <v>35773</v>
      </c>
      <c r="C72" s="68" t="s">
        <v>137</v>
      </c>
      <c r="D72" s="65" t="s">
        <v>138</v>
      </c>
      <c r="E72" s="66">
        <f>630+630</f>
        <v>1260</v>
      </c>
      <c r="F72" s="63">
        <v>1244170</v>
      </c>
      <c r="G72" s="67" t="s">
        <v>86</v>
      </c>
    </row>
    <row r="73" spans="1:7" ht="33.75" customHeight="1" x14ac:dyDescent="0.25">
      <c r="A73" s="70" t="s">
        <v>124</v>
      </c>
      <c r="B73" s="113">
        <v>35776</v>
      </c>
      <c r="C73" s="68" t="s">
        <v>137</v>
      </c>
      <c r="D73" s="65" t="s">
        <v>138</v>
      </c>
      <c r="E73" s="66">
        <f>278.17+278.17</f>
        <v>556.34</v>
      </c>
      <c r="F73" s="63">
        <v>1244157</v>
      </c>
      <c r="G73" s="67" t="s">
        <v>86</v>
      </c>
    </row>
    <row r="74" spans="1:7" ht="27.95" customHeight="1" x14ac:dyDescent="0.25">
      <c r="A74" s="70" t="s">
        <v>124</v>
      </c>
      <c r="B74" s="85" t="s">
        <v>136</v>
      </c>
      <c r="C74" s="68" t="s">
        <v>149</v>
      </c>
      <c r="D74" s="65" t="s">
        <v>150</v>
      </c>
      <c r="E74" s="66">
        <v>34.74</v>
      </c>
      <c r="F74" s="63">
        <v>2700</v>
      </c>
      <c r="G74" s="67" t="s">
        <v>86</v>
      </c>
    </row>
    <row r="75" spans="1:7" ht="27.95" customHeight="1" x14ac:dyDescent="0.25">
      <c r="A75" s="70" t="s">
        <v>124</v>
      </c>
      <c r="B75" s="63" t="s">
        <v>71</v>
      </c>
      <c r="C75" s="68" t="s">
        <v>121</v>
      </c>
      <c r="D75" s="65"/>
      <c r="E75" s="71">
        <v>383.89</v>
      </c>
      <c r="F75" s="63">
        <v>391464</v>
      </c>
      <c r="G75" s="67" t="s">
        <v>86</v>
      </c>
    </row>
    <row r="76" spans="1:7" ht="27.95" customHeight="1" x14ac:dyDescent="0.25">
      <c r="A76" s="70" t="s">
        <v>124</v>
      </c>
      <c r="B76" s="63" t="s">
        <v>75</v>
      </c>
      <c r="C76" s="64" t="s">
        <v>76</v>
      </c>
      <c r="D76" s="65"/>
      <c r="E76" s="71">
        <v>384.47</v>
      </c>
      <c r="F76" s="63">
        <v>391478</v>
      </c>
      <c r="G76" s="67" t="s">
        <v>86</v>
      </c>
    </row>
    <row r="77" spans="1:7" ht="27.95" customHeight="1" x14ac:dyDescent="0.25">
      <c r="A77" s="70"/>
      <c r="B77" s="63" t="s">
        <v>75</v>
      </c>
      <c r="C77" s="64" t="s">
        <v>76</v>
      </c>
      <c r="D77" s="65"/>
      <c r="E77" s="71">
        <v>101.74</v>
      </c>
      <c r="F77" s="63">
        <v>391479</v>
      </c>
      <c r="G77" s="67" t="s">
        <v>86</v>
      </c>
    </row>
    <row r="78" spans="1:7" ht="27.95" customHeight="1" x14ac:dyDescent="0.25">
      <c r="A78" s="62" t="s">
        <v>156</v>
      </c>
      <c r="B78" s="63">
        <v>5290</v>
      </c>
      <c r="C78" s="64" t="s">
        <v>190</v>
      </c>
      <c r="D78" s="65" t="s">
        <v>122</v>
      </c>
      <c r="E78" s="66">
        <v>478.4</v>
      </c>
      <c r="F78" s="63">
        <v>4942208</v>
      </c>
      <c r="G78" s="86" t="s">
        <v>31</v>
      </c>
    </row>
    <row r="79" spans="1:7" ht="27.95" customHeight="1" x14ac:dyDescent="0.25">
      <c r="A79" s="62" t="s">
        <v>127</v>
      </c>
      <c r="B79" s="63">
        <v>140502</v>
      </c>
      <c r="C79" s="64" t="s">
        <v>170</v>
      </c>
      <c r="D79" s="65" t="s">
        <v>171</v>
      </c>
      <c r="E79" s="87">
        <v>25</v>
      </c>
      <c r="F79" s="63">
        <v>391847</v>
      </c>
      <c r="G79" s="86" t="s">
        <v>172</v>
      </c>
    </row>
    <row r="80" spans="1:7" ht="27.95" customHeight="1" x14ac:dyDescent="0.25">
      <c r="A80" s="70"/>
      <c r="B80" s="63"/>
      <c r="C80" s="64"/>
      <c r="D80" s="65"/>
      <c r="E80" s="88">
        <f>SUM(E41:E79)</f>
        <v>65261.599999999991</v>
      </c>
      <c r="F80" s="63"/>
      <c r="G80" s="67"/>
    </row>
    <row r="81" spans="1:7" ht="22.5" customHeight="1" x14ac:dyDescent="0.25">
      <c r="A81" s="72"/>
      <c r="B81" s="73"/>
      <c r="C81" s="74" t="s">
        <v>98</v>
      </c>
      <c r="D81" s="75"/>
      <c r="E81" s="89">
        <f>E80</f>
        <v>65261.599999999991</v>
      </c>
      <c r="F81" s="104"/>
      <c r="G81" s="77"/>
    </row>
    <row r="82" spans="1:7" ht="30.75" customHeight="1" x14ac:dyDescent="0.25">
      <c r="A82" s="62" t="s">
        <v>231</v>
      </c>
      <c r="B82" s="63">
        <v>30325</v>
      </c>
      <c r="C82" s="68" t="s">
        <v>232</v>
      </c>
      <c r="D82" s="65" t="s">
        <v>233</v>
      </c>
      <c r="E82" s="66">
        <v>1058.4000000000001</v>
      </c>
      <c r="F82" s="63">
        <v>2694</v>
      </c>
      <c r="G82" s="90" t="s">
        <v>279</v>
      </c>
    </row>
    <row r="83" spans="1:7" ht="27.95" customHeight="1" x14ac:dyDescent="0.25">
      <c r="A83" s="62" t="s">
        <v>129</v>
      </c>
      <c r="B83" s="63">
        <v>495696</v>
      </c>
      <c r="C83" s="68" t="s">
        <v>234</v>
      </c>
      <c r="D83" s="65" t="s">
        <v>235</v>
      </c>
      <c r="E83" s="66">
        <v>1069</v>
      </c>
      <c r="F83" s="63">
        <v>2710</v>
      </c>
      <c r="G83" s="90" t="s">
        <v>236</v>
      </c>
    </row>
    <row r="84" spans="1:7" ht="31.5" customHeight="1" x14ac:dyDescent="0.25">
      <c r="A84" s="62" t="s">
        <v>129</v>
      </c>
      <c r="B84" s="63">
        <v>696212</v>
      </c>
      <c r="C84" s="68" t="s">
        <v>237</v>
      </c>
      <c r="D84" s="65" t="s">
        <v>238</v>
      </c>
      <c r="E84" s="66">
        <v>161</v>
      </c>
      <c r="F84" s="63">
        <v>8932338</v>
      </c>
      <c r="G84" s="90" t="s">
        <v>236</v>
      </c>
    </row>
    <row r="85" spans="1:7" ht="32.25" customHeight="1" x14ac:dyDescent="0.25">
      <c r="A85" s="62" t="s">
        <v>129</v>
      </c>
      <c r="B85" s="63">
        <v>967158</v>
      </c>
      <c r="C85" s="68" t="s">
        <v>239</v>
      </c>
      <c r="D85" s="65" t="s">
        <v>240</v>
      </c>
      <c r="E85" s="91">
        <v>1177.3399999999999</v>
      </c>
      <c r="F85" s="63">
        <v>2717</v>
      </c>
      <c r="G85" s="90" t="s">
        <v>220</v>
      </c>
    </row>
    <row r="86" spans="1:7" ht="32.25" customHeight="1" x14ac:dyDescent="0.25">
      <c r="A86" s="62" t="s">
        <v>129</v>
      </c>
      <c r="B86" s="63">
        <v>287435</v>
      </c>
      <c r="C86" s="68" t="s">
        <v>241</v>
      </c>
      <c r="D86" s="65" t="s">
        <v>242</v>
      </c>
      <c r="E86" s="91">
        <v>1334.4</v>
      </c>
      <c r="F86" s="63">
        <v>2718</v>
      </c>
      <c r="G86" s="90" t="s">
        <v>220</v>
      </c>
    </row>
    <row r="87" spans="1:7" ht="32.25" customHeight="1" x14ac:dyDescent="0.25">
      <c r="A87" s="62" t="s">
        <v>267</v>
      </c>
      <c r="B87" s="63">
        <v>10112</v>
      </c>
      <c r="C87" s="68" t="s">
        <v>243</v>
      </c>
      <c r="D87" s="65" t="s">
        <v>244</v>
      </c>
      <c r="E87" s="91">
        <v>607.91999999999996</v>
      </c>
      <c r="F87" s="63">
        <v>2719</v>
      </c>
      <c r="G87" s="90" t="s">
        <v>220</v>
      </c>
    </row>
    <row r="88" spans="1:7" ht="32.25" customHeight="1" x14ac:dyDescent="0.25">
      <c r="A88" s="62" t="s">
        <v>128</v>
      </c>
      <c r="B88" s="63">
        <v>70871</v>
      </c>
      <c r="C88" s="68" t="s">
        <v>245</v>
      </c>
      <c r="D88" s="65" t="s">
        <v>246</v>
      </c>
      <c r="E88" s="91">
        <v>6600</v>
      </c>
      <c r="F88" s="63">
        <v>2714</v>
      </c>
      <c r="G88" s="90" t="s">
        <v>220</v>
      </c>
    </row>
    <row r="89" spans="1:7" ht="32.25" customHeight="1" x14ac:dyDescent="0.25">
      <c r="A89" s="62"/>
      <c r="B89" s="63">
        <v>2944</v>
      </c>
      <c r="C89" s="68" t="s">
        <v>247</v>
      </c>
      <c r="D89" s="65" t="s">
        <v>248</v>
      </c>
      <c r="E89" s="91">
        <v>30.8</v>
      </c>
      <c r="F89" s="63">
        <v>391695</v>
      </c>
      <c r="G89" s="90" t="s">
        <v>279</v>
      </c>
    </row>
    <row r="90" spans="1:7" ht="32.25" customHeight="1" x14ac:dyDescent="0.25">
      <c r="A90" s="62"/>
      <c r="B90" s="63">
        <v>2044195</v>
      </c>
      <c r="C90" s="68" t="s">
        <v>249</v>
      </c>
      <c r="D90" s="65" t="s">
        <v>250</v>
      </c>
      <c r="E90" s="91">
        <v>838.29</v>
      </c>
      <c r="F90" s="63">
        <v>2716</v>
      </c>
      <c r="G90" s="90" t="s">
        <v>279</v>
      </c>
    </row>
    <row r="91" spans="1:7" ht="32.25" customHeight="1" x14ac:dyDescent="0.25">
      <c r="A91" s="62"/>
      <c r="B91" s="63">
        <v>484820</v>
      </c>
      <c r="C91" s="68" t="s">
        <v>254</v>
      </c>
      <c r="D91" s="65" t="s">
        <v>251</v>
      </c>
      <c r="E91" s="91">
        <v>1048.03</v>
      </c>
      <c r="F91" s="63">
        <v>2722</v>
      </c>
      <c r="G91" s="90" t="s">
        <v>279</v>
      </c>
    </row>
    <row r="92" spans="1:7" ht="32.25" customHeight="1" x14ac:dyDescent="0.25">
      <c r="A92" s="62"/>
      <c r="B92" s="63">
        <v>81495</v>
      </c>
      <c r="C92" s="68" t="s">
        <v>252</v>
      </c>
      <c r="D92" s="65" t="s">
        <v>253</v>
      </c>
      <c r="E92" s="91">
        <v>626</v>
      </c>
      <c r="F92" s="63">
        <v>2721</v>
      </c>
      <c r="G92" s="90" t="s">
        <v>279</v>
      </c>
    </row>
    <row r="93" spans="1:7" ht="32.25" customHeight="1" x14ac:dyDescent="0.25">
      <c r="A93" s="62" t="s">
        <v>231</v>
      </c>
      <c r="B93" s="63">
        <v>38177</v>
      </c>
      <c r="C93" s="68" t="s">
        <v>255</v>
      </c>
      <c r="D93" s="65" t="s">
        <v>256</v>
      </c>
      <c r="E93" s="91">
        <v>190</v>
      </c>
      <c r="F93" s="63">
        <v>2695</v>
      </c>
      <c r="G93" s="90" t="s">
        <v>279</v>
      </c>
    </row>
    <row r="94" spans="1:7" ht="32.25" customHeight="1" x14ac:dyDescent="0.25">
      <c r="A94" s="62"/>
      <c r="B94" s="63">
        <v>9021873</v>
      </c>
      <c r="C94" s="68" t="s">
        <v>257</v>
      </c>
      <c r="D94" s="65" t="s">
        <v>258</v>
      </c>
      <c r="E94" s="91">
        <v>434</v>
      </c>
      <c r="F94" s="63">
        <v>2715</v>
      </c>
      <c r="G94" s="90" t="s">
        <v>279</v>
      </c>
    </row>
    <row r="95" spans="1:7" ht="32.25" customHeight="1" x14ac:dyDescent="0.25">
      <c r="A95" s="62"/>
      <c r="B95" s="63">
        <v>66130</v>
      </c>
      <c r="C95" s="68" t="s">
        <v>259</v>
      </c>
      <c r="D95" s="65" t="s">
        <v>260</v>
      </c>
      <c r="E95" s="91">
        <v>1610.1</v>
      </c>
      <c r="F95" s="63">
        <v>2720</v>
      </c>
      <c r="G95" s="90" t="s">
        <v>279</v>
      </c>
    </row>
    <row r="96" spans="1:7" ht="32.25" customHeight="1" x14ac:dyDescent="0.25">
      <c r="A96" s="62"/>
      <c r="B96" s="63">
        <v>9887</v>
      </c>
      <c r="C96" s="68" t="s">
        <v>261</v>
      </c>
      <c r="D96" s="65" t="s">
        <v>262</v>
      </c>
      <c r="E96" s="91">
        <v>210</v>
      </c>
      <c r="F96" s="63">
        <v>2709</v>
      </c>
      <c r="G96" s="90" t="s">
        <v>195</v>
      </c>
    </row>
    <row r="97" spans="1:7" ht="32.25" customHeight="1" x14ac:dyDescent="0.25">
      <c r="A97" s="62" t="s">
        <v>263</v>
      </c>
      <c r="B97" s="63">
        <v>19663</v>
      </c>
      <c r="C97" s="68" t="s">
        <v>152</v>
      </c>
      <c r="D97" s="65" t="s">
        <v>153</v>
      </c>
      <c r="E97" s="91">
        <v>2924</v>
      </c>
      <c r="F97" s="63">
        <v>2711</v>
      </c>
      <c r="G97" s="90" t="s">
        <v>195</v>
      </c>
    </row>
    <row r="98" spans="1:7" ht="32.25" customHeight="1" x14ac:dyDescent="0.25">
      <c r="A98" s="62"/>
      <c r="B98" s="63" t="s">
        <v>264</v>
      </c>
      <c r="C98" s="68" t="s">
        <v>265</v>
      </c>
      <c r="D98" s="65" t="s">
        <v>266</v>
      </c>
      <c r="E98" s="91">
        <v>232.1</v>
      </c>
      <c r="F98" s="63">
        <v>5964640</v>
      </c>
      <c r="G98" s="86" t="s">
        <v>212</v>
      </c>
    </row>
    <row r="99" spans="1:7" ht="33" customHeight="1" x14ac:dyDescent="0.25">
      <c r="A99" s="62"/>
      <c r="B99" s="63" t="s">
        <v>264</v>
      </c>
      <c r="C99" s="68" t="s">
        <v>265</v>
      </c>
      <c r="D99" s="65" t="s">
        <v>266</v>
      </c>
      <c r="E99" s="91">
        <v>67.84</v>
      </c>
      <c r="F99" s="63">
        <v>5969682</v>
      </c>
      <c r="G99" s="86" t="s">
        <v>212</v>
      </c>
    </row>
    <row r="100" spans="1:7" ht="27.95" customHeight="1" x14ac:dyDescent="0.25">
      <c r="A100" s="72"/>
      <c r="B100" s="73"/>
      <c r="C100" s="74"/>
      <c r="D100" s="75"/>
      <c r="E100" s="89">
        <f>SUM(E82:E99)</f>
        <v>20219.219999999998</v>
      </c>
      <c r="F100" s="104"/>
      <c r="G100" s="77"/>
    </row>
    <row r="101" spans="1:7" ht="27.95" customHeight="1" x14ac:dyDescent="0.25">
      <c r="A101" s="62" t="s">
        <v>173</v>
      </c>
      <c r="B101" s="63">
        <v>116</v>
      </c>
      <c r="C101" s="64" t="s">
        <v>158</v>
      </c>
      <c r="D101" s="65" t="s">
        <v>157</v>
      </c>
      <c r="E101" s="66">
        <v>2064.6999999999998</v>
      </c>
      <c r="F101" s="63">
        <v>4238158</v>
      </c>
      <c r="G101" s="67" t="s">
        <v>85</v>
      </c>
    </row>
    <row r="102" spans="1:7" ht="27.95" customHeight="1" x14ac:dyDescent="0.25">
      <c r="A102" s="62" t="s">
        <v>173</v>
      </c>
      <c r="B102" s="63" t="s">
        <v>71</v>
      </c>
      <c r="C102" s="68" t="s">
        <v>121</v>
      </c>
      <c r="D102" s="65" t="s">
        <v>63</v>
      </c>
      <c r="E102" s="66">
        <v>102.3</v>
      </c>
      <c r="F102" s="63" t="s">
        <v>217</v>
      </c>
      <c r="G102" s="67" t="s">
        <v>85</v>
      </c>
    </row>
    <row r="103" spans="1:7" ht="27.95" customHeight="1" x14ac:dyDescent="0.25">
      <c r="A103" s="62" t="s">
        <v>173</v>
      </c>
      <c r="B103" s="63" t="s">
        <v>71</v>
      </c>
      <c r="C103" s="68" t="s">
        <v>121</v>
      </c>
      <c r="D103" s="65" t="s">
        <v>63</v>
      </c>
      <c r="E103" s="66">
        <v>33</v>
      </c>
      <c r="F103" s="63" t="s">
        <v>217</v>
      </c>
      <c r="G103" s="67" t="s">
        <v>85</v>
      </c>
    </row>
    <row r="104" spans="1:7" ht="27.95" customHeight="1" x14ac:dyDescent="0.25">
      <c r="A104" s="62" t="s">
        <v>118</v>
      </c>
      <c r="B104" s="63">
        <v>51</v>
      </c>
      <c r="C104" s="68" t="s">
        <v>228</v>
      </c>
      <c r="D104" s="65" t="s">
        <v>229</v>
      </c>
      <c r="E104" s="71">
        <v>3510</v>
      </c>
      <c r="F104" s="63">
        <v>4283010</v>
      </c>
      <c r="G104" s="67" t="s">
        <v>85</v>
      </c>
    </row>
    <row r="105" spans="1:7" ht="27.95" customHeight="1" x14ac:dyDescent="0.25">
      <c r="A105" s="62" t="s">
        <v>174</v>
      </c>
      <c r="B105" s="63">
        <v>6232</v>
      </c>
      <c r="C105" s="68" t="s">
        <v>79</v>
      </c>
      <c r="D105" s="69" t="s">
        <v>105</v>
      </c>
      <c r="E105" s="66">
        <v>1675.22</v>
      </c>
      <c r="F105" s="63">
        <v>4238076</v>
      </c>
      <c r="G105" s="67" t="s">
        <v>85</v>
      </c>
    </row>
    <row r="106" spans="1:7" ht="27.95" customHeight="1" x14ac:dyDescent="0.25">
      <c r="A106" s="62" t="s">
        <v>174</v>
      </c>
      <c r="B106" s="63" t="s">
        <v>71</v>
      </c>
      <c r="C106" s="68" t="s">
        <v>121</v>
      </c>
      <c r="D106" s="65" t="s">
        <v>63</v>
      </c>
      <c r="E106" s="66">
        <v>83</v>
      </c>
      <c r="F106" s="63" t="s">
        <v>217</v>
      </c>
      <c r="G106" s="67" t="s">
        <v>85</v>
      </c>
    </row>
    <row r="107" spans="1:7" ht="27.95" customHeight="1" x14ac:dyDescent="0.25">
      <c r="A107" s="62" t="s">
        <v>174</v>
      </c>
      <c r="B107" s="63" t="s">
        <v>71</v>
      </c>
      <c r="C107" s="68" t="s">
        <v>121</v>
      </c>
      <c r="D107" s="65" t="s">
        <v>63</v>
      </c>
      <c r="E107" s="66">
        <v>26.78</v>
      </c>
      <c r="F107" s="63" t="s">
        <v>217</v>
      </c>
      <c r="G107" s="67" t="s">
        <v>85</v>
      </c>
    </row>
    <row r="108" spans="1:7" ht="32.25" customHeight="1" x14ac:dyDescent="0.25">
      <c r="A108" s="70" t="s">
        <v>114</v>
      </c>
      <c r="B108" s="63">
        <v>800</v>
      </c>
      <c r="C108" s="68" t="s">
        <v>223</v>
      </c>
      <c r="D108" s="69" t="s">
        <v>224</v>
      </c>
      <c r="E108" s="71">
        <v>9291.15</v>
      </c>
      <c r="F108" s="63">
        <v>2282059</v>
      </c>
      <c r="G108" s="67" t="s">
        <v>85</v>
      </c>
    </row>
    <row r="109" spans="1:7" ht="32.25" customHeight="1" x14ac:dyDescent="0.25">
      <c r="A109" s="70" t="s">
        <v>114</v>
      </c>
      <c r="B109" s="63" t="s">
        <v>71</v>
      </c>
      <c r="C109" s="68" t="s">
        <v>121</v>
      </c>
      <c r="D109" s="65" t="s">
        <v>63</v>
      </c>
      <c r="E109" s="71">
        <v>460.35</v>
      </c>
      <c r="F109" s="63" t="s">
        <v>217</v>
      </c>
      <c r="G109" s="67" t="s">
        <v>85</v>
      </c>
    </row>
    <row r="110" spans="1:7" ht="32.25" customHeight="1" x14ac:dyDescent="0.25">
      <c r="A110" s="70" t="s">
        <v>114</v>
      </c>
      <c r="B110" s="63" t="s">
        <v>71</v>
      </c>
      <c r="C110" s="68" t="s">
        <v>121</v>
      </c>
      <c r="D110" s="65" t="s">
        <v>63</v>
      </c>
      <c r="E110" s="71">
        <v>148.5</v>
      </c>
      <c r="F110" s="63" t="s">
        <v>217</v>
      </c>
      <c r="G110" s="67" t="s">
        <v>85</v>
      </c>
    </row>
    <row r="111" spans="1:7" ht="27.95" customHeight="1" x14ac:dyDescent="0.25">
      <c r="A111" s="70" t="s">
        <v>175</v>
      </c>
      <c r="B111" s="63">
        <v>146</v>
      </c>
      <c r="C111" s="68" t="s">
        <v>200</v>
      </c>
      <c r="D111" s="69" t="s">
        <v>201</v>
      </c>
      <c r="E111" s="71">
        <v>3440</v>
      </c>
      <c r="F111" s="63">
        <v>4238137</v>
      </c>
      <c r="G111" s="67" t="s">
        <v>85</v>
      </c>
    </row>
    <row r="112" spans="1:7" ht="27.95" customHeight="1" x14ac:dyDescent="0.25">
      <c r="A112" s="62" t="s">
        <v>133</v>
      </c>
      <c r="B112" s="63">
        <v>422</v>
      </c>
      <c r="C112" s="68" t="s">
        <v>134</v>
      </c>
      <c r="D112" s="65" t="s">
        <v>135</v>
      </c>
      <c r="E112" s="71">
        <v>2496</v>
      </c>
      <c r="F112" s="63">
        <v>4238200</v>
      </c>
      <c r="G112" s="86" t="s">
        <v>130</v>
      </c>
    </row>
    <row r="113" spans="1:7" ht="27.95" customHeight="1" x14ac:dyDescent="0.25">
      <c r="A113" s="62" t="s">
        <v>162</v>
      </c>
      <c r="B113" s="63">
        <v>54</v>
      </c>
      <c r="C113" s="68" t="s">
        <v>143</v>
      </c>
      <c r="D113" s="65" t="s">
        <v>144</v>
      </c>
      <c r="E113" s="71">
        <v>3570</v>
      </c>
      <c r="F113" s="63">
        <v>4238155</v>
      </c>
      <c r="G113" s="86" t="s">
        <v>130</v>
      </c>
    </row>
    <row r="114" spans="1:7" ht="27.95" customHeight="1" x14ac:dyDescent="0.25">
      <c r="A114" s="62" t="s">
        <v>163</v>
      </c>
      <c r="B114" s="63">
        <v>55</v>
      </c>
      <c r="C114" s="68" t="s">
        <v>143</v>
      </c>
      <c r="D114" s="65" t="s">
        <v>144</v>
      </c>
      <c r="E114" s="71">
        <v>700</v>
      </c>
      <c r="F114" s="63">
        <v>4238155</v>
      </c>
      <c r="G114" s="86" t="s">
        <v>130</v>
      </c>
    </row>
    <row r="115" spans="1:7" ht="27.95" customHeight="1" x14ac:dyDescent="0.25">
      <c r="A115" s="62" t="s">
        <v>120</v>
      </c>
      <c r="B115" s="63">
        <v>121</v>
      </c>
      <c r="C115" s="68" t="s">
        <v>147</v>
      </c>
      <c r="D115" s="65" t="s">
        <v>148</v>
      </c>
      <c r="E115" s="71">
        <v>2365.02</v>
      </c>
      <c r="F115" s="85">
        <v>4238180</v>
      </c>
      <c r="G115" s="86" t="s">
        <v>31</v>
      </c>
    </row>
    <row r="116" spans="1:7" ht="27.95" customHeight="1" x14ac:dyDescent="0.25">
      <c r="A116" s="62" t="s">
        <v>210</v>
      </c>
      <c r="B116" s="63" t="s">
        <v>71</v>
      </c>
      <c r="C116" s="68" t="s">
        <v>121</v>
      </c>
      <c r="D116" s="65" t="s">
        <v>63</v>
      </c>
      <c r="E116" s="71">
        <v>117.18</v>
      </c>
      <c r="F116" s="63" t="s">
        <v>217</v>
      </c>
      <c r="G116" s="86" t="s">
        <v>31</v>
      </c>
    </row>
    <row r="117" spans="1:7" ht="27.95" customHeight="1" x14ac:dyDescent="0.25">
      <c r="A117" s="62" t="s">
        <v>210</v>
      </c>
      <c r="B117" s="63" t="s">
        <v>71</v>
      </c>
      <c r="C117" s="68" t="s">
        <v>121</v>
      </c>
      <c r="D117" s="65" t="s">
        <v>63</v>
      </c>
      <c r="E117" s="71">
        <v>37.799999999999997</v>
      </c>
      <c r="F117" s="63" t="s">
        <v>217</v>
      </c>
      <c r="G117" s="86" t="s">
        <v>31</v>
      </c>
    </row>
    <row r="118" spans="1:7" ht="27.95" customHeight="1" x14ac:dyDescent="0.25">
      <c r="A118" s="62" t="s">
        <v>72</v>
      </c>
      <c r="B118" s="63">
        <v>30</v>
      </c>
      <c r="C118" s="64" t="s">
        <v>216</v>
      </c>
      <c r="D118" s="65" t="s">
        <v>104</v>
      </c>
      <c r="E118" s="71">
        <v>30925.45</v>
      </c>
      <c r="F118" s="63">
        <v>4305578</v>
      </c>
      <c r="G118" s="67" t="s">
        <v>85</v>
      </c>
    </row>
    <row r="119" spans="1:7" ht="27.95" customHeight="1" x14ac:dyDescent="0.25">
      <c r="A119" s="62" t="s">
        <v>72</v>
      </c>
      <c r="B119" s="63" t="s">
        <v>71</v>
      </c>
      <c r="C119" s="68" t="s">
        <v>121</v>
      </c>
      <c r="D119" s="65" t="s">
        <v>63</v>
      </c>
      <c r="E119" s="71">
        <v>1532.27</v>
      </c>
      <c r="F119" s="63" t="s">
        <v>217</v>
      </c>
      <c r="G119" s="67" t="s">
        <v>85</v>
      </c>
    </row>
    <row r="120" spans="1:7" ht="27.95" customHeight="1" x14ac:dyDescent="0.25">
      <c r="A120" s="62" t="s">
        <v>72</v>
      </c>
      <c r="B120" s="63" t="s">
        <v>71</v>
      </c>
      <c r="C120" s="68" t="s">
        <v>121</v>
      </c>
      <c r="D120" s="65" t="s">
        <v>63</v>
      </c>
      <c r="E120" s="71">
        <v>494.28</v>
      </c>
      <c r="F120" s="63" t="s">
        <v>217</v>
      </c>
      <c r="G120" s="67" t="s">
        <v>85</v>
      </c>
    </row>
    <row r="121" spans="1:7" ht="27.95" customHeight="1" x14ac:dyDescent="0.25">
      <c r="A121" s="62" t="s">
        <v>72</v>
      </c>
      <c r="B121" s="63">
        <v>4</v>
      </c>
      <c r="C121" s="68" t="s">
        <v>125</v>
      </c>
      <c r="D121" s="65" t="s">
        <v>126</v>
      </c>
      <c r="E121" s="71">
        <v>30227.21</v>
      </c>
      <c r="F121" s="63">
        <v>4238079</v>
      </c>
      <c r="G121" s="67" t="s">
        <v>85</v>
      </c>
    </row>
    <row r="122" spans="1:7" ht="27.95" customHeight="1" x14ac:dyDescent="0.25">
      <c r="A122" s="62" t="s">
        <v>72</v>
      </c>
      <c r="B122" s="63" t="s">
        <v>71</v>
      </c>
      <c r="C122" s="68" t="s">
        <v>121</v>
      </c>
      <c r="D122" s="65" t="s">
        <v>63</v>
      </c>
      <c r="E122" s="71">
        <v>1497.67</v>
      </c>
      <c r="F122" s="63" t="s">
        <v>217</v>
      </c>
      <c r="G122" s="67" t="s">
        <v>85</v>
      </c>
    </row>
    <row r="123" spans="1:7" ht="27.95" customHeight="1" x14ac:dyDescent="0.25">
      <c r="A123" s="62" t="s">
        <v>72</v>
      </c>
      <c r="B123" s="63" t="s">
        <v>71</v>
      </c>
      <c r="C123" s="68" t="s">
        <v>121</v>
      </c>
      <c r="D123" s="65" t="s">
        <v>63</v>
      </c>
      <c r="E123" s="71">
        <v>483.12</v>
      </c>
      <c r="F123" s="63" t="s">
        <v>217</v>
      </c>
      <c r="G123" s="67" t="s">
        <v>85</v>
      </c>
    </row>
    <row r="124" spans="1:7" ht="27.95" customHeight="1" x14ac:dyDescent="0.25">
      <c r="A124" s="68" t="s">
        <v>107</v>
      </c>
      <c r="B124" s="63">
        <v>2020</v>
      </c>
      <c r="C124" s="68" t="s">
        <v>108</v>
      </c>
      <c r="D124" s="69" t="s">
        <v>109</v>
      </c>
      <c r="E124" s="71">
        <v>8818.4599999999991</v>
      </c>
      <c r="F124" s="63">
        <v>2704</v>
      </c>
      <c r="G124" s="86" t="s">
        <v>31</v>
      </c>
    </row>
    <row r="125" spans="1:7" ht="27.95" customHeight="1" x14ac:dyDescent="0.25">
      <c r="A125" s="68" t="s">
        <v>107</v>
      </c>
      <c r="B125" s="63" t="s">
        <v>117</v>
      </c>
      <c r="C125" s="68" t="s">
        <v>116</v>
      </c>
      <c r="D125" s="69" t="s">
        <v>63</v>
      </c>
      <c r="E125" s="71">
        <v>380.52</v>
      </c>
      <c r="F125" s="63" t="s">
        <v>217</v>
      </c>
      <c r="G125" s="86" t="s">
        <v>31</v>
      </c>
    </row>
    <row r="126" spans="1:7" ht="27.95" customHeight="1" x14ac:dyDescent="0.25">
      <c r="A126" s="68" t="s">
        <v>107</v>
      </c>
      <c r="B126" s="63" t="s">
        <v>71</v>
      </c>
      <c r="C126" s="68" t="s">
        <v>121</v>
      </c>
      <c r="D126" s="65" t="s">
        <v>63</v>
      </c>
      <c r="E126" s="71">
        <v>313.93</v>
      </c>
      <c r="F126" s="63" t="s">
        <v>217</v>
      </c>
      <c r="G126" s="86" t="s">
        <v>31</v>
      </c>
    </row>
    <row r="127" spans="1:7" ht="27.95" customHeight="1" x14ac:dyDescent="0.25">
      <c r="A127" s="62"/>
      <c r="B127" s="63">
        <v>371</v>
      </c>
      <c r="C127" s="64" t="s">
        <v>160</v>
      </c>
      <c r="D127" s="65" t="s">
        <v>161</v>
      </c>
      <c r="E127" s="87">
        <v>5785</v>
      </c>
      <c r="F127" s="63">
        <v>7632980</v>
      </c>
      <c r="G127" s="86" t="s">
        <v>31</v>
      </c>
    </row>
    <row r="128" spans="1:7" ht="27.95" customHeight="1" x14ac:dyDescent="0.25">
      <c r="A128" s="62"/>
      <c r="B128" s="63" t="s">
        <v>71</v>
      </c>
      <c r="C128" s="68" t="s">
        <v>121</v>
      </c>
      <c r="D128" s="65" t="s">
        <v>63</v>
      </c>
      <c r="E128" s="87">
        <v>715</v>
      </c>
      <c r="F128" s="63" t="s">
        <v>217</v>
      </c>
      <c r="G128" s="86" t="s">
        <v>31</v>
      </c>
    </row>
    <row r="129" spans="1:7" ht="27.95" customHeight="1" x14ac:dyDescent="0.25">
      <c r="A129" s="62"/>
      <c r="B129" s="63">
        <v>372</v>
      </c>
      <c r="C129" s="64" t="s">
        <v>160</v>
      </c>
      <c r="D129" s="65" t="s">
        <v>161</v>
      </c>
      <c r="E129" s="87">
        <v>178</v>
      </c>
      <c r="F129" s="63">
        <v>7632980</v>
      </c>
      <c r="G129" s="86" t="s">
        <v>31</v>
      </c>
    </row>
    <row r="130" spans="1:7" ht="27.95" customHeight="1" x14ac:dyDescent="0.25">
      <c r="A130" s="62"/>
      <c r="B130" s="63" t="s">
        <v>71</v>
      </c>
      <c r="C130" s="68" t="s">
        <v>121</v>
      </c>
      <c r="D130" s="65" t="s">
        <v>63</v>
      </c>
      <c r="E130" s="87">
        <v>22</v>
      </c>
      <c r="F130" s="63" t="s">
        <v>217</v>
      </c>
      <c r="G130" s="86" t="s">
        <v>31</v>
      </c>
    </row>
    <row r="131" spans="1:7" ht="27.95" customHeight="1" x14ac:dyDescent="0.25">
      <c r="A131" s="62"/>
      <c r="B131" s="63">
        <v>549</v>
      </c>
      <c r="C131" s="64" t="s">
        <v>168</v>
      </c>
      <c r="D131" s="65" t="s">
        <v>169</v>
      </c>
      <c r="E131" s="87">
        <v>14000</v>
      </c>
      <c r="F131" s="63">
        <v>2786906</v>
      </c>
      <c r="G131" s="86" t="s">
        <v>31</v>
      </c>
    </row>
    <row r="132" spans="1:7" ht="27.95" customHeight="1" x14ac:dyDescent="0.25">
      <c r="A132" s="62"/>
      <c r="B132" s="63">
        <v>493936</v>
      </c>
      <c r="C132" s="64" t="s">
        <v>221</v>
      </c>
      <c r="D132" s="65" t="s">
        <v>222</v>
      </c>
      <c r="E132" s="87">
        <v>5600</v>
      </c>
      <c r="F132" s="63">
        <v>391620</v>
      </c>
      <c r="G132" s="86" t="s">
        <v>31</v>
      </c>
    </row>
    <row r="133" spans="1:7" ht="27" customHeight="1" x14ac:dyDescent="0.25">
      <c r="A133" s="70" t="s">
        <v>80</v>
      </c>
      <c r="B133" s="63" t="s">
        <v>103</v>
      </c>
      <c r="C133" s="68" t="s">
        <v>185</v>
      </c>
      <c r="D133" s="69" t="s">
        <v>186</v>
      </c>
      <c r="E133" s="71">
        <v>1450</v>
      </c>
      <c r="F133" s="63">
        <v>2706</v>
      </c>
      <c r="G133" s="67" t="s">
        <v>123</v>
      </c>
    </row>
    <row r="134" spans="1:7" ht="27.95" customHeight="1" x14ac:dyDescent="0.25">
      <c r="A134" s="70" t="s">
        <v>99</v>
      </c>
      <c r="B134" s="63">
        <v>2594</v>
      </c>
      <c r="C134" s="68" t="s">
        <v>164</v>
      </c>
      <c r="D134" s="69" t="s">
        <v>165</v>
      </c>
      <c r="E134" s="71">
        <v>2600</v>
      </c>
      <c r="F134" s="63">
        <v>4238078</v>
      </c>
      <c r="G134" s="67" t="s">
        <v>85</v>
      </c>
    </row>
    <row r="135" spans="1:7" ht="27.95" customHeight="1" x14ac:dyDescent="0.25">
      <c r="A135" s="62" t="s">
        <v>191</v>
      </c>
      <c r="B135" s="63">
        <v>488</v>
      </c>
      <c r="C135" s="68" t="s">
        <v>193</v>
      </c>
      <c r="D135" s="65" t="s">
        <v>192</v>
      </c>
      <c r="E135" s="87">
        <v>6802.25</v>
      </c>
      <c r="F135" s="63">
        <v>4238157</v>
      </c>
      <c r="G135" s="86" t="s">
        <v>85</v>
      </c>
    </row>
    <row r="136" spans="1:7" ht="27.95" customHeight="1" x14ac:dyDescent="0.25">
      <c r="A136" s="62" t="s">
        <v>191</v>
      </c>
      <c r="B136" s="63" t="s">
        <v>71</v>
      </c>
      <c r="C136" s="68" t="s">
        <v>121</v>
      </c>
      <c r="D136" s="65" t="s">
        <v>63</v>
      </c>
      <c r="E136" s="87">
        <v>337.03</v>
      </c>
      <c r="F136" s="63" t="s">
        <v>217</v>
      </c>
      <c r="G136" s="86" t="s">
        <v>85</v>
      </c>
    </row>
    <row r="137" spans="1:7" ht="27.95" customHeight="1" x14ac:dyDescent="0.25">
      <c r="A137" s="62" t="s">
        <v>191</v>
      </c>
      <c r="B137" s="63" t="s">
        <v>71</v>
      </c>
      <c r="C137" s="68" t="s">
        <v>121</v>
      </c>
      <c r="D137" s="65" t="s">
        <v>63</v>
      </c>
      <c r="E137" s="87">
        <v>108.72</v>
      </c>
      <c r="F137" s="63" t="s">
        <v>217</v>
      </c>
      <c r="G137" s="86" t="s">
        <v>85</v>
      </c>
    </row>
    <row r="138" spans="1:7" ht="27.95" customHeight="1" x14ac:dyDescent="0.25">
      <c r="A138" s="62" t="s">
        <v>194</v>
      </c>
      <c r="B138" s="63">
        <v>269208</v>
      </c>
      <c r="C138" s="68" t="s">
        <v>196</v>
      </c>
      <c r="D138" s="65" t="s">
        <v>197</v>
      </c>
      <c r="E138" s="87">
        <v>852.58</v>
      </c>
      <c r="F138" s="63">
        <v>391844</v>
      </c>
      <c r="G138" s="86" t="s">
        <v>172</v>
      </c>
    </row>
    <row r="139" spans="1:7" ht="27.95" customHeight="1" x14ac:dyDescent="0.25">
      <c r="A139" s="62" t="s">
        <v>194</v>
      </c>
      <c r="B139" s="63">
        <v>124466</v>
      </c>
      <c r="C139" s="68" t="s">
        <v>225</v>
      </c>
      <c r="D139" s="65" t="s">
        <v>226</v>
      </c>
      <c r="E139" s="87">
        <v>100</v>
      </c>
      <c r="F139" s="63">
        <v>8932391</v>
      </c>
      <c r="G139" s="86" t="s">
        <v>172</v>
      </c>
    </row>
    <row r="140" spans="1:7" ht="27.95" customHeight="1" x14ac:dyDescent="0.25">
      <c r="A140" s="62" t="s">
        <v>198</v>
      </c>
      <c r="B140" s="63">
        <v>76</v>
      </c>
      <c r="C140" s="68" t="s">
        <v>211</v>
      </c>
      <c r="D140" s="65" t="s">
        <v>119</v>
      </c>
      <c r="E140" s="87">
        <v>7554.93</v>
      </c>
      <c r="F140" s="63">
        <v>4238129</v>
      </c>
      <c r="G140" s="86" t="s">
        <v>31</v>
      </c>
    </row>
    <row r="141" spans="1:7" ht="27.95" customHeight="1" x14ac:dyDescent="0.25">
      <c r="A141" s="62" t="s">
        <v>198</v>
      </c>
      <c r="B141" s="63" t="s">
        <v>71</v>
      </c>
      <c r="C141" s="68" t="s">
        <v>121</v>
      </c>
      <c r="D141" s="65" t="s">
        <v>63</v>
      </c>
      <c r="E141" s="87">
        <v>374.32</v>
      </c>
      <c r="F141" s="63" t="s">
        <v>217</v>
      </c>
      <c r="G141" s="86" t="s">
        <v>31</v>
      </c>
    </row>
    <row r="142" spans="1:7" ht="27.95" customHeight="1" x14ac:dyDescent="0.25">
      <c r="A142" s="62" t="s">
        <v>198</v>
      </c>
      <c r="B142" s="63" t="s">
        <v>71</v>
      </c>
      <c r="C142" s="68" t="s">
        <v>121</v>
      </c>
      <c r="D142" s="65" t="s">
        <v>63</v>
      </c>
      <c r="E142" s="87">
        <v>120.75</v>
      </c>
      <c r="F142" s="63" t="s">
        <v>217</v>
      </c>
      <c r="G142" s="86" t="s">
        <v>31</v>
      </c>
    </row>
    <row r="143" spans="1:7" ht="27.95" customHeight="1" x14ac:dyDescent="0.25">
      <c r="A143" s="62" t="s">
        <v>203</v>
      </c>
      <c r="B143" s="63">
        <v>1289</v>
      </c>
      <c r="C143" s="68" t="s">
        <v>204</v>
      </c>
      <c r="D143" s="65" t="s">
        <v>205</v>
      </c>
      <c r="E143" s="87">
        <v>343.26</v>
      </c>
      <c r="F143" s="63">
        <v>4238135</v>
      </c>
      <c r="G143" s="86" t="s">
        <v>202</v>
      </c>
    </row>
    <row r="144" spans="1:7" ht="27.95" customHeight="1" x14ac:dyDescent="0.25">
      <c r="A144" s="62" t="s">
        <v>203</v>
      </c>
      <c r="B144" s="63" t="s">
        <v>71</v>
      </c>
      <c r="C144" s="68" t="s">
        <v>121</v>
      </c>
      <c r="D144" s="65" t="s">
        <v>63</v>
      </c>
      <c r="E144" s="87">
        <v>16.739999999999998</v>
      </c>
      <c r="F144" s="63" t="s">
        <v>217</v>
      </c>
      <c r="G144" s="86" t="s">
        <v>202</v>
      </c>
    </row>
    <row r="145" spans="1:7" ht="27.95" customHeight="1" x14ac:dyDescent="0.25">
      <c r="A145" s="62" t="s">
        <v>203</v>
      </c>
      <c r="B145" s="63">
        <v>124466</v>
      </c>
      <c r="C145" s="68" t="s">
        <v>225</v>
      </c>
      <c r="D145" s="65" t="s">
        <v>226</v>
      </c>
      <c r="E145" s="87">
        <v>50</v>
      </c>
      <c r="F145" s="63">
        <v>8932391</v>
      </c>
      <c r="G145" s="86" t="s">
        <v>172</v>
      </c>
    </row>
    <row r="146" spans="1:7" ht="27.95" customHeight="1" x14ac:dyDescent="0.25">
      <c r="A146" s="62"/>
      <c r="B146" s="63">
        <v>179879</v>
      </c>
      <c r="C146" s="68" t="s">
        <v>275</v>
      </c>
      <c r="D146" s="65" t="s">
        <v>276</v>
      </c>
      <c r="E146" s="87">
        <v>14996</v>
      </c>
      <c r="F146" s="63">
        <v>391615</v>
      </c>
      <c r="G146" s="90" t="s">
        <v>220</v>
      </c>
    </row>
    <row r="147" spans="1:7" ht="27.95" customHeight="1" x14ac:dyDescent="0.25">
      <c r="A147" s="62"/>
      <c r="B147" s="63">
        <v>185926</v>
      </c>
      <c r="C147" s="68" t="s">
        <v>275</v>
      </c>
      <c r="D147" s="65" t="s">
        <v>276</v>
      </c>
      <c r="E147" s="87">
        <v>14996</v>
      </c>
      <c r="F147" s="63">
        <v>2713</v>
      </c>
      <c r="G147" s="90" t="s">
        <v>220</v>
      </c>
    </row>
    <row r="148" spans="1:7" ht="27.95" customHeight="1" x14ac:dyDescent="0.25">
      <c r="A148" s="92"/>
      <c r="B148" s="93"/>
      <c r="C148" s="94"/>
      <c r="D148" s="95"/>
      <c r="E148" s="96">
        <f>SUM(E101:E147)</f>
        <v>181796.48999999996</v>
      </c>
      <c r="F148" s="93"/>
      <c r="G148" s="97"/>
    </row>
    <row r="149" spans="1:7" ht="27.95" customHeight="1" x14ac:dyDescent="0.25">
      <c r="A149" s="63"/>
      <c r="B149" s="63" t="s">
        <v>112</v>
      </c>
      <c r="C149" s="63" t="s">
        <v>84</v>
      </c>
      <c r="D149" s="63"/>
      <c r="E149" s="98">
        <f>13.85+183.6+221.6+13.85+13.85+13.85</f>
        <v>460.6</v>
      </c>
      <c r="F149" s="63"/>
      <c r="G149" s="67" t="s">
        <v>111</v>
      </c>
    </row>
    <row r="150" spans="1:7" ht="27.95" customHeight="1" x14ac:dyDescent="0.25">
      <c r="A150" s="92"/>
      <c r="B150" s="93"/>
      <c r="C150" s="93"/>
      <c r="D150" s="93"/>
      <c r="E150" s="99">
        <f>E149</f>
        <v>460.6</v>
      </c>
      <c r="F150" s="93"/>
      <c r="G150" s="97"/>
    </row>
    <row r="151" spans="1:7" ht="51" customHeight="1" x14ac:dyDescent="0.25">
      <c r="A151" s="62" t="s">
        <v>189</v>
      </c>
      <c r="B151" s="63">
        <v>75</v>
      </c>
      <c r="C151" s="68" t="s">
        <v>211</v>
      </c>
      <c r="D151" s="69" t="s">
        <v>119</v>
      </c>
      <c r="E151" s="71">
        <v>31909</v>
      </c>
      <c r="F151" s="63">
        <v>4238129</v>
      </c>
      <c r="G151" s="86" t="s">
        <v>31</v>
      </c>
    </row>
    <row r="152" spans="1:7" ht="48" customHeight="1" x14ac:dyDescent="0.25">
      <c r="A152" s="62" t="s">
        <v>189</v>
      </c>
      <c r="B152" s="63" t="s">
        <v>71</v>
      </c>
      <c r="C152" s="68" t="s">
        <v>121</v>
      </c>
      <c r="D152" s="65" t="s">
        <v>63</v>
      </c>
      <c r="E152" s="71">
        <v>1581</v>
      </c>
      <c r="F152" s="63" t="s">
        <v>217</v>
      </c>
      <c r="G152" s="86" t="s">
        <v>31</v>
      </c>
    </row>
    <row r="153" spans="1:7" ht="45" customHeight="1" x14ac:dyDescent="0.25">
      <c r="A153" s="62" t="s">
        <v>189</v>
      </c>
      <c r="B153" s="63" t="s">
        <v>71</v>
      </c>
      <c r="C153" s="68" t="s">
        <v>121</v>
      </c>
      <c r="D153" s="65" t="s">
        <v>63</v>
      </c>
      <c r="E153" s="71">
        <v>510</v>
      </c>
      <c r="F153" s="63" t="s">
        <v>217</v>
      </c>
      <c r="G153" s="86" t="s">
        <v>31</v>
      </c>
    </row>
    <row r="154" spans="1:7" ht="27.95" customHeight="1" x14ac:dyDescent="0.25">
      <c r="A154" s="68" t="s">
        <v>179</v>
      </c>
      <c r="B154" s="63">
        <v>2021</v>
      </c>
      <c r="C154" s="68" t="s">
        <v>108</v>
      </c>
      <c r="D154" s="69" t="s">
        <v>109</v>
      </c>
      <c r="E154" s="71">
        <v>17798.400000000001</v>
      </c>
      <c r="F154" s="63">
        <v>2704</v>
      </c>
      <c r="G154" s="86" t="s">
        <v>31</v>
      </c>
    </row>
    <row r="155" spans="1:7" ht="27.95" customHeight="1" x14ac:dyDescent="0.25">
      <c r="A155" s="68" t="s">
        <v>179</v>
      </c>
      <c r="B155" s="63" t="s">
        <v>117</v>
      </c>
      <c r="C155" s="68" t="s">
        <v>116</v>
      </c>
      <c r="D155" s="69" t="s">
        <v>63</v>
      </c>
      <c r="E155" s="110">
        <v>768</v>
      </c>
      <c r="F155" s="63" t="s">
        <v>217</v>
      </c>
      <c r="G155" s="86" t="s">
        <v>31</v>
      </c>
    </row>
    <row r="156" spans="1:7" ht="27.95" customHeight="1" x14ac:dyDescent="0.25">
      <c r="A156" s="68" t="s">
        <v>179</v>
      </c>
      <c r="B156" s="63" t="s">
        <v>71</v>
      </c>
      <c r="C156" s="68" t="s">
        <v>121</v>
      </c>
      <c r="D156" s="65" t="s">
        <v>63</v>
      </c>
      <c r="E156" s="71">
        <v>633.6</v>
      </c>
      <c r="F156" s="63" t="s">
        <v>217</v>
      </c>
      <c r="G156" s="86" t="s">
        <v>31</v>
      </c>
    </row>
    <row r="157" spans="1:7" ht="27.95" customHeight="1" x14ac:dyDescent="0.25">
      <c r="A157" s="92"/>
      <c r="B157" s="93"/>
      <c r="C157" s="100"/>
      <c r="D157" s="95"/>
      <c r="E157" s="102">
        <f>SUM(E151:E156)</f>
        <v>53200</v>
      </c>
      <c r="F157" s="93"/>
      <c r="G157" s="101"/>
    </row>
    <row r="158" spans="1:7" ht="27.95" customHeight="1" x14ac:dyDescent="0.25">
      <c r="A158" s="70"/>
      <c r="B158" s="63" t="s">
        <v>112</v>
      </c>
      <c r="C158" s="63" t="s">
        <v>84</v>
      </c>
      <c r="D158" s="63"/>
      <c r="E158" s="98">
        <v>84.2</v>
      </c>
      <c r="F158" s="63"/>
      <c r="G158" s="67" t="s">
        <v>111</v>
      </c>
    </row>
    <row r="159" spans="1:7" ht="27.75" customHeight="1" x14ac:dyDescent="0.25">
      <c r="A159" s="103"/>
      <c r="B159" s="103"/>
      <c r="C159" s="103"/>
      <c r="D159" s="103"/>
      <c r="E159" s="99">
        <f>SUM(E158:E158)</f>
        <v>84.2</v>
      </c>
      <c r="F159" s="105"/>
      <c r="G159" s="103"/>
    </row>
    <row r="160" spans="1:7" ht="33" customHeight="1" x14ac:dyDescent="0.25">
      <c r="A160" s="106"/>
      <c r="B160" s="106"/>
      <c r="C160" s="106"/>
      <c r="D160" s="106" t="s">
        <v>199</v>
      </c>
      <c r="E160" s="102">
        <f>E25+E40+E81+E100+E148+E150+E157+E159</f>
        <v>475644.72999999992</v>
      </c>
      <c r="F160" s="107"/>
      <c r="G160" s="108"/>
    </row>
    <row r="161" spans="1:7" x14ac:dyDescent="0.25">
      <c r="A161" s="23"/>
      <c r="B161" s="23"/>
      <c r="C161" s="23"/>
      <c r="D161" s="23"/>
      <c r="E161" s="58"/>
      <c r="F161" s="24"/>
    </row>
    <row r="162" spans="1:7" x14ac:dyDescent="0.25">
      <c r="A162" s="23"/>
      <c r="B162" s="23"/>
      <c r="C162" s="23"/>
      <c r="D162" s="23"/>
      <c r="E162" s="58"/>
      <c r="F162" s="24"/>
    </row>
    <row r="163" spans="1:7" ht="24.75" customHeight="1" x14ac:dyDescent="0.25">
      <c r="A163" s="25" t="s">
        <v>102</v>
      </c>
      <c r="B163" s="25" t="s">
        <v>83</v>
      </c>
      <c r="C163" s="25" t="s">
        <v>64</v>
      </c>
      <c r="D163" s="25"/>
      <c r="E163" s="110">
        <v>7609.58</v>
      </c>
      <c r="F163" s="31"/>
      <c r="G163" s="30" t="s">
        <v>86</v>
      </c>
    </row>
    <row r="164" spans="1:7" x14ac:dyDescent="0.25">
      <c r="A164" s="23"/>
      <c r="B164" s="23"/>
      <c r="C164" s="23"/>
      <c r="D164" s="23"/>
      <c r="E164" s="58"/>
      <c r="F164" s="24"/>
    </row>
    <row r="165" spans="1:7" x14ac:dyDescent="0.25">
      <c r="A165" s="23"/>
      <c r="B165" s="23"/>
      <c r="C165" s="23"/>
      <c r="D165" s="23"/>
      <c r="E165" s="58"/>
      <c r="F165" s="24"/>
    </row>
    <row r="166" spans="1:7" x14ac:dyDescent="0.25">
      <c r="A166" s="23"/>
      <c r="B166" s="23"/>
      <c r="C166" s="23"/>
      <c r="D166" s="53"/>
      <c r="E166" s="58"/>
      <c r="F166" s="24"/>
    </row>
    <row r="167" spans="1:7" x14ac:dyDescent="0.25">
      <c r="A167" s="23"/>
      <c r="B167" s="23"/>
      <c r="C167" s="23"/>
      <c r="D167" s="52"/>
      <c r="E167" s="58"/>
      <c r="F167" s="24"/>
    </row>
    <row r="168" spans="1:7" x14ac:dyDescent="0.25">
      <c r="A168" s="23"/>
      <c r="B168" s="23"/>
      <c r="C168" s="23"/>
      <c r="D168" s="52"/>
      <c r="E168" s="58"/>
      <c r="F168" s="24"/>
    </row>
    <row r="169" spans="1:7" x14ac:dyDescent="0.25">
      <c r="A169" s="23"/>
      <c r="B169" s="23"/>
      <c r="C169" s="23"/>
      <c r="D169" s="54"/>
      <c r="E169" s="58"/>
      <c r="F169" s="24"/>
    </row>
    <row r="170" spans="1:7" x14ac:dyDescent="0.25">
      <c r="A170" s="23"/>
      <c r="B170" s="23"/>
      <c r="C170" s="23"/>
      <c r="D170" s="52"/>
      <c r="E170" s="58"/>
      <c r="F170" s="24"/>
    </row>
    <row r="171" spans="1:7" x14ac:dyDescent="0.25">
      <c r="A171" s="23"/>
      <c r="B171" s="23"/>
      <c r="C171" s="23"/>
      <c r="D171" s="52"/>
      <c r="E171" s="58"/>
      <c r="F171" s="24"/>
    </row>
    <row r="172" spans="1:7" x14ac:dyDescent="0.25">
      <c r="A172" s="23"/>
      <c r="B172" s="23"/>
      <c r="C172" s="23"/>
      <c r="D172" s="23"/>
      <c r="E172" s="58"/>
      <c r="F172" s="24"/>
    </row>
    <row r="173" spans="1:7" x14ac:dyDescent="0.25">
      <c r="A173" s="23"/>
      <c r="B173" s="23"/>
      <c r="C173" s="23"/>
      <c r="D173" s="23"/>
      <c r="E173" s="58"/>
      <c r="F173" s="24"/>
    </row>
    <row r="174" spans="1:7" x14ac:dyDescent="0.25">
      <c r="A174" s="23"/>
      <c r="B174" s="23"/>
      <c r="C174" s="23"/>
      <c r="D174" s="23"/>
      <c r="E174" s="58"/>
      <c r="F174" s="24"/>
    </row>
    <row r="175" spans="1:7" x14ac:dyDescent="0.25">
      <c r="A175" s="23"/>
      <c r="B175" s="23"/>
      <c r="C175" s="23"/>
      <c r="D175" s="23"/>
      <c r="E175" s="58"/>
      <c r="F175" s="24"/>
    </row>
    <row r="176" spans="1:7" x14ac:dyDescent="0.25">
      <c r="A176" s="23"/>
      <c r="B176" s="23"/>
      <c r="C176" s="23"/>
      <c r="D176" s="23"/>
      <c r="E176" s="58"/>
      <c r="F176" s="24"/>
    </row>
    <row r="177" spans="1:6" x14ac:dyDescent="0.25">
      <c r="A177" s="23"/>
      <c r="B177" s="23"/>
      <c r="C177" s="23"/>
      <c r="D177" s="23"/>
      <c r="E177" s="58"/>
      <c r="F177" s="24"/>
    </row>
    <row r="178" spans="1:6" x14ac:dyDescent="0.25">
      <c r="A178" s="23"/>
      <c r="B178" s="23"/>
      <c r="C178" s="23"/>
      <c r="D178" s="23"/>
      <c r="E178" s="58"/>
      <c r="F178" s="24"/>
    </row>
    <row r="179" spans="1:6" x14ac:dyDescent="0.25">
      <c r="A179" s="23"/>
      <c r="B179" s="23"/>
      <c r="C179" s="23"/>
      <c r="D179" s="23"/>
      <c r="E179" s="58"/>
      <c r="F179" s="24"/>
    </row>
    <row r="180" spans="1:6" x14ac:dyDescent="0.25">
      <c r="A180" s="23"/>
      <c r="B180" s="23"/>
      <c r="C180" s="23"/>
      <c r="D180" s="23"/>
      <c r="E180" s="58"/>
      <c r="F180" s="24"/>
    </row>
    <row r="181" spans="1:6" x14ac:dyDescent="0.25">
      <c r="E181" s="60"/>
    </row>
    <row r="182" spans="1:6" x14ac:dyDescent="0.25">
      <c r="E182" s="57"/>
    </row>
    <row r="183" spans="1:6" x14ac:dyDescent="0.25">
      <c r="E183" s="57"/>
    </row>
    <row r="184" spans="1:6" x14ac:dyDescent="0.25">
      <c r="E184" s="57"/>
    </row>
    <row r="185" spans="1:6" x14ac:dyDescent="0.25">
      <c r="E185" s="60"/>
    </row>
    <row r="186" spans="1:6" x14ac:dyDescent="0.25">
      <c r="E186" s="57"/>
    </row>
    <row r="187" spans="1:6" x14ac:dyDescent="0.25">
      <c r="E187" s="57"/>
    </row>
    <row r="189" spans="1:6" x14ac:dyDescent="0.25">
      <c r="E189" s="57"/>
    </row>
  </sheetData>
  <autoFilter ref="A1:G160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45" orientation="portrait" horizontalDpi="1200" r:id="rId1"/>
  <rowBreaks count="3" manualBreakCount="3">
    <brk id="40" max="12" man="1"/>
    <brk id="81" max="12" man="1"/>
    <brk id="117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J1" sqref="J1:O104857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MARÇO-26</vt:lpstr>
      <vt:lpstr>Planilha2</vt:lpstr>
      <vt:lpstr>'MARÇO-26'!Area_de_impressao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2026-05-19T18:07:08Z</cp:lastPrinted>
  <dcterms:created xsi:type="dcterms:W3CDTF">2015-02-24T11:41:13Z</dcterms:created>
  <dcterms:modified xsi:type="dcterms:W3CDTF">2026-07-02T19:05:45Z</dcterms:modified>
</cp:coreProperties>
</file>